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S:\ODDZIAŁ NABORU I OCENY PROJEKTÓW DW EFRR\Monika,Michalina i Waldek\6.1 2025\Załączniki do wniosku o dofinansowanie\"/>
    </mc:Choice>
  </mc:AlternateContent>
  <xr:revisionPtr revIDLastSave="0" documentId="13_ncr:1_{46AB522F-52B9-4CC7-8BF8-733AD4700361}" xr6:coauthVersionLast="47" xr6:coauthVersionMax="47" xr10:uidLastSave="{00000000-0000-0000-0000-000000000000}"/>
  <bookViews>
    <workbookView xWindow="28680" yWindow="-120" windowWidth="29040" windowHeight="15720" activeTab="1"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Analiza!$B$556:$B$627</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Analiza!$B$634:$B$845</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9" i="3" l="1"/>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AK85" i="3" s="1"/>
  <c r="C86" i="3"/>
  <c r="AK86" i="3" s="1"/>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AX86"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3" i="4"/>
  <c r="E273" i="4" s="1"/>
  <c r="C521" i="3" s="1"/>
  <c r="D272" i="4"/>
  <c r="B520" i="3" s="1"/>
  <c r="D271" i="4"/>
  <c r="D274" i="4"/>
  <c r="B522" i="3" s="1"/>
  <c r="D275" i="4"/>
  <c r="B523" i="3" s="1"/>
  <c r="D276" i="4"/>
  <c r="D277" i="4"/>
  <c r="D280" i="4"/>
  <c r="B529" i="3" s="1"/>
  <c r="D279" i="4"/>
  <c r="D482" i="3"/>
  <c r="H78" i="4"/>
  <c r="F104" i="3" s="1"/>
  <c r="D42" i="4"/>
  <c r="D41" i="4"/>
  <c r="D40"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37" i="4"/>
  <c r="D302" i="3" s="1"/>
  <c r="F236" i="4"/>
  <c r="D301" i="3" s="1"/>
  <c r="F235" i="4"/>
  <c r="D300" i="3" s="1"/>
  <c r="F234" i="4"/>
  <c r="D299" i="3" s="1"/>
  <c r="F233" i="4"/>
  <c r="D298" i="3" s="1"/>
  <c r="F232" i="4"/>
  <c r="D297" i="3" s="1"/>
  <c r="F231" i="4"/>
  <c r="D296" i="3" s="1"/>
  <c r="F230" i="4"/>
  <c r="D295" i="3" s="1"/>
  <c r="F229" i="4"/>
  <c r="D294" i="3" s="1"/>
  <c r="F228" i="4"/>
  <c r="D293" i="3" s="1"/>
  <c r="E209" i="4"/>
  <c r="D209" i="4"/>
  <c r="B274" i="3" s="1"/>
  <c r="E208" i="4"/>
  <c r="D208" i="4"/>
  <c r="D222" i="4" s="1"/>
  <c r="B287" i="3" s="1"/>
  <c r="B362" i="3" s="1"/>
  <c r="E207" i="4"/>
  <c r="E221" i="4" s="1"/>
  <c r="D207" i="4"/>
  <c r="B272" i="3" s="1"/>
  <c r="E206" i="4"/>
  <c r="E220" i="4" s="1"/>
  <c r="E234" i="4" s="1"/>
  <c r="C299" i="3" s="1"/>
  <c r="D206" i="4"/>
  <c r="B271" i="3" s="1"/>
  <c r="E205" i="4"/>
  <c r="D205" i="4"/>
  <c r="B270" i="3" s="1"/>
  <c r="E204" i="4"/>
  <c r="D204" i="4"/>
  <c r="B269" i="3" s="1"/>
  <c r="E203" i="4"/>
  <c r="D203" i="4"/>
  <c r="B268" i="3" s="1"/>
  <c r="E202" i="4"/>
  <c r="D202" i="4"/>
  <c r="D216" i="4" s="1"/>
  <c r="B281" i="3" s="1"/>
  <c r="B338" i="3" s="1"/>
  <c r="C338" i="3" s="1"/>
  <c r="E201" i="4"/>
  <c r="C266" i="3" s="1"/>
  <c r="D201" i="4"/>
  <c r="B266" i="3" s="1"/>
  <c r="E200" i="4"/>
  <c r="E214" i="4" s="1"/>
  <c r="D200" i="4"/>
  <c r="D214" i="4" s="1"/>
  <c r="C196" i="4"/>
  <c r="A261" i="3" s="1"/>
  <c r="C195" i="4"/>
  <c r="C194" i="4"/>
  <c r="C207" i="4" s="1"/>
  <c r="C221" i="4" s="1"/>
  <c r="C193" i="4"/>
  <c r="C206" i="4" s="1"/>
  <c r="A271" i="3" s="1"/>
  <c r="C192" i="4"/>
  <c r="C191" i="4"/>
  <c r="C190" i="4"/>
  <c r="C189" i="4"/>
  <c r="C202" i="4" s="1"/>
  <c r="C216" i="4" s="1"/>
  <c r="A281" i="3" s="1"/>
  <c r="A356" i="3" s="1"/>
  <c r="C188" i="4"/>
  <c r="C187"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5" i="4"/>
  <c r="E154" i="4"/>
  <c r="E153"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2" i="4"/>
  <c r="F132" i="4"/>
  <c r="D132" i="4"/>
  <c r="G131" i="4"/>
  <c r="F131" i="4"/>
  <c r="D131" i="4"/>
  <c r="G130" i="4"/>
  <c r="F130" i="4"/>
  <c r="D130" i="4"/>
  <c r="G128" i="4"/>
  <c r="F128" i="4"/>
  <c r="D128" i="4"/>
  <c r="G127" i="4"/>
  <c r="F127" i="4"/>
  <c r="D127" i="4"/>
  <c r="G126" i="4"/>
  <c r="F126" i="4"/>
  <c r="D126" i="4"/>
  <c r="G125" i="4"/>
  <c r="F125" i="4"/>
  <c r="D125" i="4"/>
  <c r="G124" i="4"/>
  <c r="F124" i="4"/>
  <c r="D124" i="4"/>
  <c r="G123" i="4"/>
  <c r="F123" i="4"/>
  <c r="D123" i="4"/>
  <c r="G122" i="4"/>
  <c r="F122" i="4"/>
  <c r="D122" i="4"/>
  <c r="G121" i="4"/>
  <c r="F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G111" i="4"/>
  <c r="F111" i="4"/>
  <c r="E111" i="4"/>
  <c r="D111" i="4"/>
  <c r="G110" i="4"/>
  <c r="F110" i="4"/>
  <c r="E110" i="4"/>
  <c r="D110" i="4"/>
  <c r="G109" i="4"/>
  <c r="F109" i="4"/>
  <c r="E109" i="4"/>
  <c r="D109" i="4"/>
  <c r="H100" i="4"/>
  <c r="F126" i="3" s="1"/>
  <c r="C100" i="4"/>
  <c r="H99" i="4"/>
  <c r="F125" i="3" s="1"/>
  <c r="C99" i="4"/>
  <c r="C148" i="4" s="1"/>
  <c r="H98" i="4"/>
  <c r="F124" i="3" s="1"/>
  <c r="C98" i="4"/>
  <c r="C147" i="4" s="1"/>
  <c r="H97" i="4"/>
  <c r="F123" i="3" s="1"/>
  <c r="C97" i="4"/>
  <c r="C146" i="4" s="1"/>
  <c r="H96" i="4"/>
  <c r="F122" i="3" s="1"/>
  <c r="C96" i="4"/>
  <c r="C145" i="4" s="1"/>
  <c r="H95" i="4"/>
  <c r="F121" i="3" s="1"/>
  <c r="C95" i="4"/>
  <c r="C144" i="4" s="1"/>
  <c r="H94" i="4"/>
  <c r="F120" i="3" s="1"/>
  <c r="C94" i="4"/>
  <c r="C143" i="4" s="1"/>
  <c r="H93" i="4"/>
  <c r="F119" i="3" s="1"/>
  <c r="C93" i="4"/>
  <c r="C142" i="4" s="1"/>
  <c r="H92" i="4"/>
  <c r="F118" i="3" s="1"/>
  <c r="C92" i="4"/>
  <c r="A118" i="3" s="1"/>
  <c r="A167" i="3" s="1"/>
  <c r="H91" i="4"/>
  <c r="F117" i="3" s="1"/>
  <c r="C91" i="4"/>
  <c r="C140" i="4" s="1"/>
  <c r="H90" i="4"/>
  <c r="F116" i="3" s="1"/>
  <c r="C90" i="4"/>
  <c r="C139" i="4" s="1"/>
  <c r="H89" i="4"/>
  <c r="F115" i="3" s="1"/>
  <c r="C89" i="4"/>
  <c r="H88" i="4"/>
  <c r="F114" i="3" s="1"/>
  <c r="C88" i="4"/>
  <c r="C137" i="4" s="1"/>
  <c r="H87" i="4"/>
  <c r="F113" i="3" s="1"/>
  <c r="C87" i="4"/>
  <c r="H86" i="4"/>
  <c r="F112" i="3" s="1"/>
  <c r="C86" i="4"/>
  <c r="C135" i="4" s="1"/>
  <c r="H85" i="4"/>
  <c r="F111" i="3" s="1"/>
  <c r="C85" i="4"/>
  <c r="C134" i="4" s="1"/>
  <c r="H84" i="4"/>
  <c r="F110" i="3" s="1"/>
  <c r="C84" i="4"/>
  <c r="C133" i="4" s="1"/>
  <c r="H83" i="4"/>
  <c r="F109" i="3" s="1"/>
  <c r="C83" i="4"/>
  <c r="C132" i="4" s="1"/>
  <c r="H82" i="4"/>
  <c r="F108" i="3" s="1"/>
  <c r="C82" i="4"/>
  <c r="H81" i="4"/>
  <c r="F107" i="3" s="1"/>
  <c r="C81" i="4"/>
  <c r="H77" i="4"/>
  <c r="F103" i="3" s="1"/>
  <c r="H76" i="4"/>
  <c r="F102" i="3" s="1"/>
  <c r="H75" i="4"/>
  <c r="F101" i="3" s="1"/>
  <c r="H74" i="4"/>
  <c r="F100" i="3" s="1"/>
  <c r="H73" i="4"/>
  <c r="F99" i="3" s="1"/>
  <c r="H72" i="4"/>
  <c r="F98" i="3" s="1"/>
  <c r="H71" i="4"/>
  <c r="F97" i="3" s="1"/>
  <c r="H70" i="4"/>
  <c r="F96" i="3" s="1"/>
  <c r="H69" i="4"/>
  <c r="F95" i="3" s="1"/>
  <c r="H68" i="4"/>
  <c r="F94" i="3" s="1"/>
  <c r="H67" i="4"/>
  <c r="F93" i="3" s="1"/>
  <c r="H66" i="4"/>
  <c r="F92" i="3" s="1"/>
  <c r="H65" i="4"/>
  <c r="F91" i="3" s="1"/>
  <c r="H64" i="4"/>
  <c r="F90" i="3" s="1"/>
  <c r="H63" i="4"/>
  <c r="F89" i="3" s="1"/>
  <c r="H62" i="4"/>
  <c r="F88" i="3" s="1"/>
  <c r="H61" i="4"/>
  <c r="F87" i="3" s="1"/>
  <c r="H60" i="4"/>
  <c r="F86" i="3" s="1"/>
  <c r="H59" i="4"/>
  <c r="F85" i="3" s="1"/>
  <c r="C59" i="4"/>
  <c r="C109"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L116" i="3"/>
  <c r="BH116" i="3"/>
  <c r="BF116" i="3"/>
  <c r="BK116" i="3"/>
  <c r="BG116" i="3"/>
  <c r="BI116" i="3"/>
  <c r="BB120" i="3"/>
  <c r="BA120" i="3"/>
  <c r="BM121" i="3"/>
  <c r="BI121" i="3"/>
  <c r="BG121" i="3"/>
  <c r="BE121" i="3"/>
  <c r="BA121" i="3"/>
  <c r="BN121" i="3"/>
  <c r="BJ121" i="3"/>
  <c r="BB121" i="3"/>
  <c r="BL121" i="3"/>
  <c r="BH121" i="3"/>
  <c r="AZ121" i="3"/>
  <c r="BI125" i="3"/>
  <c r="BG125" i="3"/>
  <c r="C60" i="4"/>
  <c r="A86" i="3" s="1"/>
  <c r="A136" i="3" s="1"/>
  <c r="G210" i="3"/>
  <c r="G229" i="3"/>
  <c r="G225" i="3"/>
  <c r="G206" i="3"/>
  <c r="I209" i="3"/>
  <c r="H227" i="3"/>
  <c r="I205" i="3"/>
  <c r="H228" i="3"/>
  <c r="I208" i="3"/>
  <c r="H224" i="3"/>
  <c r="I252" i="3"/>
  <c r="H226" i="3"/>
  <c r="C61"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2" i="4"/>
  <c r="A88" i="3" s="1"/>
  <c r="A138" i="3" s="1"/>
  <c r="H229" i="3"/>
  <c r="I210" i="3"/>
  <c r="I206" i="3"/>
  <c r="I212" i="3"/>
  <c r="H225" i="3"/>
  <c r="K205" i="3"/>
  <c r="J228" i="3"/>
  <c r="K208" i="3"/>
  <c r="K209" i="3"/>
  <c r="J227" i="3"/>
  <c r="J226" i="3"/>
  <c r="K252" i="3"/>
  <c r="J224" i="3"/>
  <c r="C63" i="4"/>
  <c r="C113" i="4" s="1"/>
  <c r="J210" i="3"/>
  <c r="I229" i="3"/>
  <c r="H231" i="3"/>
  <c r="J206" i="3"/>
  <c r="J212" i="3"/>
  <c r="I225" i="3"/>
  <c r="L205" i="3"/>
  <c r="K227" i="3"/>
  <c r="L209" i="3"/>
  <c r="L208" i="3"/>
  <c r="K228" i="3"/>
  <c r="K226" i="3"/>
  <c r="K224" i="3"/>
  <c r="L252" i="3"/>
  <c r="C64" i="4"/>
  <c r="A90" i="3" s="1"/>
  <c r="A140" i="3" s="1"/>
  <c r="J229" i="3"/>
  <c r="K210" i="3"/>
  <c r="J225" i="3"/>
  <c r="K206" i="3"/>
  <c r="K212" i="3"/>
  <c r="I231" i="3"/>
  <c r="M205" i="3"/>
  <c r="L228" i="3"/>
  <c r="M208" i="3"/>
  <c r="M209" i="3"/>
  <c r="L227" i="3"/>
  <c r="L226" i="3"/>
  <c r="M252" i="3"/>
  <c r="L224" i="3"/>
  <c r="C65" i="4"/>
  <c r="C115" i="4" s="1"/>
  <c r="L210" i="3"/>
  <c r="K229" i="3"/>
  <c r="J231" i="3"/>
  <c r="L206" i="3"/>
  <c r="L212" i="3"/>
  <c r="K225" i="3"/>
  <c r="M227" i="3"/>
  <c r="N209" i="3"/>
  <c r="N208" i="3"/>
  <c r="M228" i="3"/>
  <c r="N205" i="3"/>
  <c r="M226" i="3"/>
  <c r="M224" i="3"/>
  <c r="N252" i="3"/>
  <c r="C66" i="4"/>
  <c r="A92" i="3" s="1"/>
  <c r="A142" i="3" s="1"/>
  <c r="M210" i="3"/>
  <c r="L229" i="3"/>
  <c r="M206" i="3"/>
  <c r="M212" i="3"/>
  <c r="K231" i="3"/>
  <c r="L225" i="3"/>
  <c r="O205" i="3"/>
  <c r="N228" i="3"/>
  <c r="O208" i="3"/>
  <c r="O209" i="3"/>
  <c r="N227" i="3"/>
  <c r="N226" i="3"/>
  <c r="O252" i="3"/>
  <c r="N224" i="3"/>
  <c r="C67" i="4"/>
  <c r="N210" i="3"/>
  <c r="M229" i="3"/>
  <c r="N206" i="3"/>
  <c r="N212" i="3"/>
  <c r="M225" i="3"/>
  <c r="L231" i="3"/>
  <c r="P205" i="3"/>
  <c r="O227" i="3"/>
  <c r="P209" i="3"/>
  <c r="P208" i="3"/>
  <c r="O228" i="3"/>
  <c r="O226" i="3"/>
  <c r="O224" i="3"/>
  <c r="P252" i="3"/>
  <c r="C68" i="4"/>
  <c r="A94" i="3" s="1"/>
  <c r="A144" i="3" s="1"/>
  <c r="O210" i="3"/>
  <c r="N229" i="3"/>
  <c r="O206" i="3"/>
  <c r="O212" i="3"/>
  <c r="M231" i="3"/>
  <c r="N225" i="3"/>
  <c r="Q205" i="3"/>
  <c r="P228" i="3"/>
  <c r="Q208" i="3"/>
  <c r="Q209" i="3"/>
  <c r="P227" i="3"/>
  <c r="P226" i="3"/>
  <c r="Q252" i="3"/>
  <c r="P224" i="3"/>
  <c r="C69" i="4"/>
  <c r="P210" i="3"/>
  <c r="O229" i="3"/>
  <c r="P206" i="3"/>
  <c r="P212" i="3"/>
  <c r="O225" i="3"/>
  <c r="N231" i="3"/>
  <c r="R205" i="3"/>
  <c r="Q227" i="3"/>
  <c r="R209" i="3"/>
  <c r="R208" i="3"/>
  <c r="Q228" i="3"/>
  <c r="Q226" i="3"/>
  <c r="Q224" i="3"/>
  <c r="R252" i="3"/>
  <c r="C70" i="4"/>
  <c r="C120" i="4" s="1"/>
  <c r="Q210" i="3"/>
  <c r="P229" i="3"/>
  <c r="Q206" i="3"/>
  <c r="Q212" i="3"/>
  <c r="O231" i="3"/>
  <c r="P225" i="3"/>
  <c r="S205" i="3"/>
  <c r="R228" i="3"/>
  <c r="S208" i="3"/>
  <c r="S209" i="3"/>
  <c r="R227" i="3"/>
  <c r="R226" i="3"/>
  <c r="S252" i="3"/>
  <c r="R224" i="3"/>
  <c r="C71" i="4"/>
  <c r="R210" i="3"/>
  <c r="Q229" i="3"/>
  <c r="R206" i="3"/>
  <c r="R212" i="3"/>
  <c r="Q225" i="3"/>
  <c r="P231" i="3"/>
  <c r="T205" i="3"/>
  <c r="S227" i="3"/>
  <c r="T209" i="3"/>
  <c r="T208" i="3"/>
  <c r="S228" i="3"/>
  <c r="S226" i="3"/>
  <c r="S224" i="3"/>
  <c r="T252" i="3"/>
  <c r="C72" i="4"/>
  <c r="C122" i="4" s="1"/>
  <c r="S210" i="3"/>
  <c r="R229" i="3"/>
  <c r="S206" i="3"/>
  <c r="S212" i="3"/>
  <c r="Q231" i="3"/>
  <c r="R225" i="3"/>
  <c r="U205" i="3"/>
  <c r="T228" i="3"/>
  <c r="U208" i="3"/>
  <c r="U209" i="3"/>
  <c r="T227" i="3"/>
  <c r="T226" i="3"/>
  <c r="U252" i="3"/>
  <c r="T224" i="3"/>
  <c r="C73" i="4"/>
  <c r="C123" i="4" s="1"/>
  <c r="T210" i="3"/>
  <c r="S229" i="3"/>
  <c r="T206" i="3"/>
  <c r="T212" i="3"/>
  <c r="S225" i="3"/>
  <c r="R231" i="3"/>
  <c r="V205" i="3"/>
  <c r="U227" i="3"/>
  <c r="V209" i="3"/>
  <c r="V208" i="3"/>
  <c r="U228" i="3"/>
  <c r="U226" i="3"/>
  <c r="U224" i="3"/>
  <c r="V252" i="3"/>
  <c r="C74" i="4"/>
  <c r="A100" i="3" s="1"/>
  <c r="A150" i="3" s="1"/>
  <c r="A407" i="3"/>
  <c r="U210" i="3"/>
  <c r="T229" i="3"/>
  <c r="U206" i="3"/>
  <c r="U212" i="3"/>
  <c r="S231" i="3"/>
  <c r="T225" i="3"/>
  <c r="W205" i="3"/>
  <c r="V228" i="3"/>
  <c r="W208" i="3"/>
  <c r="W209" i="3"/>
  <c r="V227" i="3"/>
  <c r="V226" i="3"/>
  <c r="W252" i="3"/>
  <c r="V224" i="3"/>
  <c r="C75" i="4"/>
  <c r="V210" i="3"/>
  <c r="U229" i="3"/>
  <c r="V206" i="3"/>
  <c r="V212" i="3"/>
  <c r="U225" i="3"/>
  <c r="T231" i="3"/>
  <c r="W227" i="3"/>
  <c r="X209" i="3"/>
  <c r="X208" i="3"/>
  <c r="W228" i="3"/>
  <c r="X205" i="3"/>
  <c r="W226" i="3"/>
  <c r="W224" i="3"/>
  <c r="X252" i="3"/>
  <c r="C76" i="4"/>
  <c r="W210" i="3"/>
  <c r="V229" i="3"/>
  <c r="W206" i="3"/>
  <c r="W212" i="3"/>
  <c r="U231" i="3"/>
  <c r="V225" i="3"/>
  <c r="Y205" i="3"/>
  <c r="X228" i="3"/>
  <c r="Y208" i="3"/>
  <c r="Y209" i="3"/>
  <c r="X227" i="3"/>
  <c r="X226" i="3"/>
  <c r="Y252" i="3"/>
  <c r="X224" i="3"/>
  <c r="C77" i="4"/>
  <c r="X210" i="3"/>
  <c r="W229" i="3"/>
  <c r="X206" i="3"/>
  <c r="X212" i="3"/>
  <c r="W225" i="3"/>
  <c r="V231" i="3"/>
  <c r="Z208" i="3"/>
  <c r="Z205" i="3"/>
  <c r="Y227" i="3"/>
  <c r="Z209" i="3"/>
  <c r="Y228" i="3"/>
  <c r="Y226" i="3"/>
  <c r="Y224" i="3"/>
  <c r="Z252" i="3"/>
  <c r="C78"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F103" i="3"/>
  <c r="BG103" i="3"/>
  <c r="BG95" i="3"/>
  <c r="BH94" i="3"/>
  <c r="BH95" i="3"/>
  <c r="BI95" i="3"/>
  <c r="BI98" i="3"/>
  <c r="BI94" i="3"/>
  <c r="BJ94" i="3"/>
  <c r="BJ103" i="3"/>
  <c r="BJ95" i="3"/>
  <c r="BK95" i="3"/>
  <c r="BL94" i="3"/>
  <c r="BL95" i="3"/>
  <c r="BM98" i="3"/>
  <c r="BM94" i="3"/>
  <c r="BN98" i="3"/>
  <c r="BN95" i="3"/>
  <c r="AZ86" i="3"/>
  <c r="AZ90" i="3"/>
  <c r="BA90" i="3"/>
  <c r="BB90" i="3"/>
  <c r="BC90" i="3"/>
  <c r="BD90" i="3"/>
  <c r="BE90" i="3"/>
  <c r="BF90" i="3"/>
  <c r="BG90" i="3"/>
  <c r="BH90" i="3"/>
  <c r="BI90" i="3"/>
  <c r="BJ90" i="3"/>
  <c r="BK90" i="3"/>
  <c r="BL90" i="3"/>
  <c r="BM90" i="3"/>
  <c r="BN90" i="3"/>
  <c r="BB86" i="3"/>
  <c r="BC86" i="3"/>
  <c r="BD86" i="3"/>
  <c r="BE86" i="3"/>
  <c r="BG86" i="3"/>
  <c r="BH86" i="3"/>
  <c r="BI86" i="3"/>
  <c r="BN86"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28" i="4"/>
  <c r="E126" i="4"/>
  <c r="E125" i="4"/>
  <c r="E122" i="4"/>
  <c r="E127" i="4"/>
  <c r="E124" i="4"/>
  <c r="E121" i="4"/>
  <c r="E123" i="4"/>
  <c r="E137" i="4"/>
  <c r="E134" i="4"/>
  <c r="E131" i="4"/>
  <c r="E146" i="4"/>
  <c r="E136" i="4"/>
  <c r="E148" i="4"/>
  <c r="E139" i="4"/>
  <c r="E147" i="4"/>
  <c r="E138" i="4"/>
  <c r="E133" i="4"/>
  <c r="E132" i="4"/>
  <c r="E149" i="4"/>
  <c r="E130" i="4"/>
  <c r="E135" i="4"/>
  <c r="E141" i="4"/>
  <c r="E143" i="4"/>
  <c r="E142" i="4"/>
  <c r="E140" i="4"/>
  <c r="E145" i="4"/>
  <c r="E144" i="4"/>
  <c r="AQ121" i="3"/>
  <c r="AL121" i="3"/>
  <c r="AT121" i="3"/>
  <c r="AM121" i="3"/>
  <c r="AV125" i="3"/>
  <c r="AP121" i="3"/>
  <c r="AK124" i="3"/>
  <c r="BA124" i="3"/>
  <c r="AM117" i="3"/>
  <c r="AK109" i="3"/>
  <c r="AT109" i="3"/>
  <c r="AU109" i="3"/>
  <c r="AV109" i="3"/>
  <c r="AX109" i="3"/>
  <c r="AY109" i="3"/>
  <c r="AN109" i="3"/>
  <c r="AP109" i="3"/>
  <c r="AR109" i="3"/>
  <c r="AS109" i="3"/>
  <c r="BN109" i="3"/>
  <c r="BF109" i="3"/>
  <c r="AK103" i="3"/>
  <c r="AV103" i="3"/>
  <c r="AO116" i="3"/>
  <c r="AO112" i="3"/>
  <c r="AN116" i="3"/>
  <c r="AN112" i="3"/>
  <c r="AP94" i="3"/>
  <c r="AP90" i="3"/>
  <c r="AO124" i="3"/>
  <c r="AO94" i="3"/>
  <c r="AO90" i="3"/>
  <c r="AN90" i="3"/>
  <c r="AL109" i="3"/>
  <c r="BK87" i="3" l="1"/>
  <c r="D217" i="4"/>
  <c r="BJ87" i="3"/>
  <c r="BG87" i="3"/>
  <c r="BB125" i="3"/>
  <c r="AZ113" i="3"/>
  <c r="AR125" i="3"/>
  <c r="BC87" i="3"/>
  <c r="BF125" i="3"/>
  <c r="BD113" i="3"/>
  <c r="BC125" i="3"/>
  <c r="BN113" i="3"/>
  <c r="AS125" i="3"/>
  <c r="BB87" i="3"/>
  <c r="BN125" i="3"/>
  <c r="AX113" i="3"/>
  <c r="BF86" i="3"/>
  <c r="BJ98" i="3"/>
  <c r="BF98" i="3"/>
  <c r="BA125" i="3"/>
  <c r="BM86" i="3"/>
  <c r="BG124" i="3"/>
  <c r="BL86" i="3"/>
  <c r="BL98" i="3"/>
  <c r="BH98" i="3"/>
  <c r="BD98" i="3"/>
  <c r="BA103" i="3"/>
  <c r="AZ125" i="3"/>
  <c r="BN124" i="3"/>
  <c r="BG112" i="3"/>
  <c r="BK125" i="3"/>
  <c r="BA86" i="3"/>
  <c r="AP112" i="3"/>
  <c r="AL113" i="3"/>
  <c r="AT124" i="3"/>
  <c r="AT125" i="3"/>
  <c r="BK86" i="3"/>
  <c r="BK98" i="3"/>
  <c r="BG98" i="3"/>
  <c r="BD125" i="3"/>
  <c r="BD112" i="3"/>
  <c r="AL125" i="3"/>
  <c r="BC112" i="3"/>
  <c r="AQ125" i="3"/>
  <c r="AX103" i="3"/>
  <c r="AU125" i="3"/>
  <c r="BJ86" i="3"/>
  <c r="BL125" i="3"/>
  <c r="BF112" i="3"/>
  <c r="D221" i="4"/>
  <c r="D235" i="4" s="1"/>
  <c r="B300" i="3" s="1"/>
  <c r="D215" i="4"/>
  <c r="B280" i="3" s="1"/>
  <c r="B337" i="3" s="1"/>
  <c r="C337" i="3" s="1"/>
  <c r="C200"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3" i="4"/>
  <c r="C141" i="4"/>
  <c r="A120" i="3"/>
  <c r="A169" i="3" s="1"/>
  <c r="D229" i="4"/>
  <c r="B294" i="3" s="1"/>
  <c r="A272" i="3"/>
  <c r="D219" i="4"/>
  <c r="B284" i="3" s="1"/>
  <c r="B341" i="3" s="1"/>
  <c r="C341" i="3" s="1"/>
  <c r="C114" i="4"/>
  <c r="C214" i="4"/>
  <c r="C228" i="4" s="1"/>
  <c r="A293" i="3" s="1"/>
  <c r="D236" i="4"/>
  <c r="B301" i="3" s="1"/>
  <c r="A98" i="3"/>
  <c r="A148" i="3" s="1"/>
  <c r="AT87" i="3"/>
  <c r="AS90" i="3"/>
  <c r="AX90" i="3"/>
  <c r="AQ90" i="3"/>
  <c r="AU116" i="3"/>
  <c r="AS86" i="3"/>
  <c r="AO86" i="3"/>
  <c r="AU86" i="3"/>
  <c r="AQ98" i="3"/>
  <c r="AN98" i="3"/>
  <c r="AY94" i="3"/>
  <c r="AV112" i="3"/>
  <c r="AR98" i="3"/>
  <c r="AM98" i="3"/>
  <c r="AY86" i="3"/>
  <c r="AV86" i="3"/>
  <c r="AT86" i="3"/>
  <c r="AP86" i="3"/>
  <c r="AL86"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AV85" i="3"/>
  <c r="BL85" i="3"/>
  <c r="AO85" i="3"/>
  <c r="BF85" i="3"/>
  <c r="C110" i="4"/>
  <c r="D218" i="4"/>
  <c r="D232" i="4" s="1"/>
  <c r="B297" i="3" s="1"/>
  <c r="A114" i="3"/>
  <c r="A163" i="3" s="1"/>
  <c r="AL85" i="3"/>
  <c r="AS85" i="3"/>
  <c r="BM85" i="3"/>
  <c r="AU85" i="3"/>
  <c r="BB85" i="3"/>
  <c r="AQ85" i="3"/>
  <c r="AT85" i="3"/>
  <c r="BE85" i="3"/>
  <c r="A119" i="3"/>
  <c r="A168" i="3" s="1"/>
  <c r="A125" i="3"/>
  <c r="A174" i="3" s="1"/>
  <c r="A112" i="3"/>
  <c r="A161" i="3" s="1"/>
  <c r="A110" i="3"/>
  <c r="A159" i="3" s="1"/>
  <c r="B273" i="3"/>
  <c r="AW85" i="3"/>
  <c r="BA85" i="3"/>
  <c r="AZ85" i="3"/>
  <c r="A123" i="3"/>
  <c r="A172" i="3" s="1"/>
  <c r="A85" i="3"/>
  <c r="A135" i="3" s="1"/>
  <c r="A254" i="3"/>
  <c r="C118" i="4"/>
  <c r="AM85" i="3"/>
  <c r="AP85" i="3"/>
  <c r="AN85" i="3"/>
  <c r="AY85" i="3"/>
  <c r="BN85" i="3"/>
  <c r="BH85" i="3"/>
  <c r="BG85" i="3"/>
  <c r="BD85" i="3"/>
  <c r="D230" i="4"/>
  <c r="B295" i="3" s="1"/>
  <c r="A99" i="3"/>
  <c r="A149" i="3" s="1"/>
  <c r="AR85" i="3"/>
  <c r="BJ85" i="3"/>
  <c r="BI85" i="3"/>
  <c r="BC85" i="3"/>
  <c r="A91" i="3"/>
  <c r="A141" i="3" s="1"/>
  <c r="A122" i="3"/>
  <c r="A171" i="3" s="1"/>
  <c r="C116" i="4"/>
  <c r="B265" i="3"/>
  <c r="C272" i="3"/>
  <c r="D228" i="4"/>
  <c r="B293" i="3" s="1"/>
  <c r="B279" i="3"/>
  <c r="B354" i="3" s="1"/>
  <c r="C286" i="3"/>
  <c r="C361" i="3" s="1"/>
  <c r="E235" i="4"/>
  <c r="C300" i="3" s="1"/>
  <c r="C235" i="4"/>
  <c r="A300" i="3" s="1"/>
  <c r="A286" i="3"/>
  <c r="A361" i="3" s="1"/>
  <c r="C230" i="4"/>
  <c r="A295" i="3" s="1"/>
  <c r="A89" i="3"/>
  <c r="A139" i="3" s="1"/>
  <c r="C124" i="4"/>
  <c r="C112" i="4"/>
  <c r="E215" i="4"/>
  <c r="C280" i="3" s="1"/>
  <c r="C355" i="3" s="1"/>
  <c r="A109" i="3"/>
  <c r="A158" i="3" s="1"/>
  <c r="C209" i="4"/>
  <c r="C223" i="4" s="1"/>
  <c r="B267" i="3"/>
  <c r="A267" i="3"/>
  <c r="A116" i="3"/>
  <c r="A165" i="3" s="1"/>
  <c r="A96" i="3"/>
  <c r="A146" i="3" s="1"/>
  <c r="A124" i="3"/>
  <c r="A173" i="3" s="1"/>
  <c r="A111" i="3"/>
  <c r="A160" i="3" s="1"/>
  <c r="A259" i="3"/>
  <c r="D220" i="4"/>
  <c r="B285" i="3" s="1"/>
  <c r="A258" i="3"/>
  <c r="AX116" i="3"/>
  <c r="AW98" i="3"/>
  <c r="AV98" i="3"/>
  <c r="AU98" i="3"/>
  <c r="AT98" i="3"/>
  <c r="AS98" i="3"/>
  <c r="AR116" i="3"/>
  <c r="AR86" i="3"/>
  <c r="AQ86" i="3"/>
  <c r="AO98" i="3"/>
  <c r="AN86" i="3"/>
  <c r="AM86" i="3"/>
  <c r="AY98" i="3"/>
  <c r="AX98" i="3"/>
  <c r="AW86" i="3"/>
  <c r="AV94" i="3"/>
  <c r="AU95" i="3"/>
  <c r="AT95" i="3"/>
  <c r="AS95" i="3"/>
  <c r="AQ116" i="3"/>
  <c r="AP98" i="3"/>
  <c r="AO91" i="3"/>
  <c r="AL98" i="3"/>
  <c r="AR91" i="3"/>
  <c r="AO95" i="3"/>
  <c r="AN95" i="3"/>
  <c r="AM95" i="3"/>
  <c r="AL95" i="3"/>
  <c r="AV95" i="3"/>
  <c r="AR121" i="3"/>
  <c r="AR95" i="3"/>
  <c r="B61" i="3"/>
  <c r="C58" i="3"/>
  <c r="E40"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184" i="3" s="1"/>
  <c r="AX85" i="3"/>
  <c r="D9" i="3"/>
  <c r="E9" i="3" s="1"/>
  <c r="B421" i="3" s="1"/>
  <c r="D5" i="3"/>
  <c r="E59" i="3" s="1"/>
  <c r="E53" i="3" s="1"/>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AZ135" i="3" s="1"/>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4" i="4"/>
  <c r="C522" i="3" s="1"/>
  <c r="B519" i="3"/>
  <c r="E271" i="4"/>
  <c r="C519" i="3" s="1"/>
  <c r="E280" i="4"/>
  <c r="C529" i="3" s="1"/>
  <c r="D77" i="3"/>
  <c r="C80" i="3" s="1"/>
  <c r="F54" i="4" s="1"/>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77"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5" i="4"/>
  <c r="C523" i="3" s="1"/>
  <c r="E272" i="4"/>
  <c r="C520" i="3" s="1"/>
  <c r="A101" i="3"/>
  <c r="A151" i="3" s="1"/>
  <c r="C125" i="4"/>
  <c r="C136" i="4"/>
  <c r="A113" i="3"/>
  <c r="A162" i="3" s="1"/>
  <c r="C268" i="3"/>
  <c r="E217" i="4"/>
  <c r="C270" i="3"/>
  <c r="E219" i="4"/>
  <c r="A338" i="3"/>
  <c r="A121" i="3"/>
  <c r="A170" i="3" s="1"/>
  <c r="C149" i="4"/>
  <c r="A126" i="3"/>
  <c r="A175" i="3" s="1"/>
  <c r="A104" i="3"/>
  <c r="A154" i="3" s="1"/>
  <c r="C128" i="4"/>
  <c r="B282" i="3"/>
  <c r="D231" i="4"/>
  <c r="B296" i="3" s="1"/>
  <c r="A97" i="3"/>
  <c r="A147" i="3" s="1"/>
  <c r="C121" i="4"/>
  <c r="C119" i="4"/>
  <c r="A95" i="3"/>
  <c r="A145" i="3" s="1"/>
  <c r="C111" i="4"/>
  <c r="A87" i="3"/>
  <c r="A137" i="3" s="1"/>
  <c r="E228" i="4"/>
  <c r="C293" i="3" s="1"/>
  <c r="C279" i="3"/>
  <c r="C354" i="3" s="1"/>
  <c r="E216" i="4"/>
  <c r="C267" i="3"/>
  <c r="C269" i="3"/>
  <c r="E218" i="4"/>
  <c r="A256" i="3"/>
  <c r="C204" i="4"/>
  <c r="E222" i="4"/>
  <c r="C273" i="3"/>
  <c r="AK87" i="3"/>
  <c r="AK112" i="3"/>
  <c r="AK121" i="3"/>
  <c r="AC179" i="3"/>
  <c r="AA179" i="3"/>
  <c r="T179" i="3"/>
  <c r="M179" i="3"/>
  <c r="K179" i="3"/>
  <c r="C130" i="3"/>
  <c r="C172" i="3"/>
  <c r="AK172" i="3" s="1"/>
  <c r="C163" i="3"/>
  <c r="C162" i="3"/>
  <c r="B356" i="3"/>
  <c r="B355" i="3"/>
  <c r="C131" i="4"/>
  <c r="A108" i="3"/>
  <c r="A157" i="3" s="1"/>
  <c r="A115" i="3"/>
  <c r="A164" i="3" s="1"/>
  <c r="C138" i="4"/>
  <c r="C220" i="4"/>
  <c r="B62" i="3"/>
  <c r="B60" i="3"/>
  <c r="B524" i="3"/>
  <c r="E276" i="4"/>
  <c r="C524" i="3" s="1"/>
  <c r="D29" i="3"/>
  <c r="E29" i="3" s="1"/>
  <c r="D28" i="3"/>
  <c r="E28" i="3" s="1"/>
  <c r="AD179" i="3"/>
  <c r="Z179" i="3"/>
  <c r="V179" i="3"/>
  <c r="R179" i="3"/>
  <c r="N179" i="3"/>
  <c r="J179" i="3"/>
  <c r="F179" i="3"/>
  <c r="C175" i="3"/>
  <c r="C170" i="3"/>
  <c r="C168" i="3"/>
  <c r="C167" i="3"/>
  <c r="C166" i="3"/>
  <c r="C164" i="3"/>
  <c r="C160" i="3"/>
  <c r="C157" i="3"/>
  <c r="C156" i="3"/>
  <c r="C154" i="3"/>
  <c r="C152" i="3"/>
  <c r="C130" i="4"/>
  <c r="A107" i="3"/>
  <c r="A156" i="3" s="1"/>
  <c r="A255" i="3"/>
  <c r="C203" i="4"/>
  <c r="C274" i="3"/>
  <c r="E223" i="4"/>
  <c r="A102" i="3"/>
  <c r="A152" i="3" s="1"/>
  <c r="C126" i="4"/>
  <c r="C117" i="4"/>
  <c r="A93" i="3"/>
  <c r="A143" i="3" s="1"/>
  <c r="A253" i="3"/>
  <c r="C201" i="4"/>
  <c r="A260" i="3"/>
  <c r="C208" i="4"/>
  <c r="C127" i="4"/>
  <c r="A103" i="3"/>
  <c r="A153" i="3" s="1"/>
  <c r="A257" i="3"/>
  <c r="C205" i="4"/>
  <c r="B528" i="3"/>
  <c r="E279"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B286" i="3" l="1"/>
  <c r="B343" i="3" s="1"/>
  <c r="C343" i="3" s="1"/>
  <c r="C188" i="3"/>
  <c r="C193" i="3" s="1"/>
  <c r="D233" i="4"/>
  <c r="B298" i="3" s="1"/>
  <c r="B359" i="3"/>
  <c r="D234" i="4"/>
  <c r="B299" i="3" s="1"/>
  <c r="B288" i="3"/>
  <c r="D237" i="4"/>
  <c r="B302" i="3" s="1"/>
  <c r="B283" i="3"/>
  <c r="B340" i="3" s="1"/>
  <c r="C340" i="3" s="1"/>
  <c r="A279" i="3"/>
  <c r="A354" i="3" s="1"/>
  <c r="A343" i="3"/>
  <c r="U186" i="3"/>
  <c r="A274" i="3"/>
  <c r="B336" i="3"/>
  <c r="C336" i="3" s="1"/>
  <c r="E229"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AP135" i="3"/>
  <c r="X180" i="3"/>
  <c r="BA135" i="3"/>
  <c r="AR169" i="3"/>
  <c r="BI169" i="3"/>
  <c r="BN169" i="3"/>
  <c r="BC158" i="3"/>
  <c r="BB150" i="3"/>
  <c r="AN169" i="3"/>
  <c r="BC135" i="3"/>
  <c r="AU169" i="3"/>
  <c r="AO135"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I135" i="3"/>
  <c r="BJ159" i="3"/>
  <c r="AR159" i="3"/>
  <c r="BA158" i="3"/>
  <c r="AP151" i="3"/>
  <c r="AY151" i="3"/>
  <c r="BH151" i="3"/>
  <c r="AR151" i="3"/>
  <c r="BG135" i="3"/>
  <c r="AV135" i="3"/>
  <c r="AL135" i="3"/>
  <c r="BD159" i="3"/>
  <c r="BE158" i="3"/>
  <c r="AW158" i="3"/>
  <c r="AO151" i="3"/>
  <c r="AK159" i="3"/>
  <c r="BE151" i="3"/>
  <c r="BI151" i="3"/>
  <c r="AQ171" i="3"/>
  <c r="AP172" i="3"/>
  <c r="AL151" i="3"/>
  <c r="AK171" i="3"/>
  <c r="AM171" i="3"/>
  <c r="AM172" i="3"/>
  <c r="AW135" i="3"/>
  <c r="BM174" i="3"/>
  <c r="BJ173" i="3"/>
  <c r="AR174" i="3"/>
  <c r="BH165" i="3"/>
  <c r="AL159" i="3"/>
  <c r="BB151" i="3"/>
  <c r="BD135" i="3"/>
  <c r="BG151" i="3"/>
  <c r="AS151" i="3"/>
  <c r="AV151" i="3"/>
  <c r="BN151" i="3"/>
  <c r="BK151" i="3"/>
  <c r="AU135" i="3"/>
  <c r="AQ159" i="3"/>
  <c r="BK158" i="3"/>
  <c r="AU158" i="3"/>
  <c r="AW169" i="3"/>
  <c r="BH169" i="3"/>
  <c r="AS169" i="3"/>
  <c r="BG169" i="3"/>
  <c r="BG158" i="3"/>
  <c r="AM138" i="3"/>
  <c r="AM139" i="3"/>
  <c r="BC159" i="3"/>
  <c r="BJ158" i="3"/>
  <c r="AZ151" i="3"/>
  <c r="BC151" i="3"/>
  <c r="BL135" i="3"/>
  <c r="BG174" i="3"/>
  <c r="AL165" i="3"/>
  <c r="BM159" i="3"/>
  <c r="BM151" i="3"/>
  <c r="AX151" i="3"/>
  <c r="AT151" i="3"/>
  <c r="AW151" i="3"/>
  <c r="BH135" i="3"/>
  <c r="AU151" i="3"/>
  <c r="BD158" i="3"/>
  <c r="AZ158" i="3"/>
  <c r="AK169" i="3"/>
  <c r="BD169" i="3"/>
  <c r="AZ169" i="3"/>
  <c r="AX169" i="3"/>
  <c r="BF158" i="3"/>
  <c r="AW138" i="3"/>
  <c r="AR139" i="3"/>
  <c r="BD151" i="3"/>
  <c r="BF159" i="3"/>
  <c r="BE135" i="3"/>
  <c r="AL139" i="3"/>
  <c r="AZ139" i="3"/>
  <c r="AF186" i="3"/>
  <c r="BJ135" i="3"/>
  <c r="AS135" i="3"/>
  <c r="AV149" i="3"/>
  <c r="AL149" i="3"/>
  <c r="BH149" i="3"/>
  <c r="B189" i="3"/>
  <c r="B367" i="3"/>
  <c r="B383" i="3"/>
  <c r="AV159" i="3"/>
  <c r="AZ159" i="3"/>
  <c r="AP159" i="3"/>
  <c r="BN150" i="3"/>
  <c r="AY150" i="3"/>
  <c r="AV150" i="3"/>
  <c r="AO158" i="3"/>
  <c r="BB135" i="3"/>
  <c r="BN158" i="3"/>
  <c r="BM135" i="3"/>
  <c r="AX135" i="3"/>
  <c r="AK135" i="3"/>
  <c r="B181" i="3"/>
  <c r="BL150" i="3"/>
  <c r="AT158" i="3"/>
  <c r="AU159" i="3"/>
  <c r="AQ135" i="3"/>
  <c r="AR135" i="3"/>
  <c r="AX158" i="3"/>
  <c r="BH158" i="3"/>
  <c r="AS158" i="3"/>
  <c r="AW139" i="3"/>
  <c r="BF139" i="3"/>
  <c r="BI139" i="3"/>
  <c r="BB139" i="3"/>
  <c r="AK139" i="3"/>
  <c r="BD148" i="3"/>
  <c r="AQ148" i="3"/>
  <c r="BH148" i="3"/>
  <c r="BF148" i="3"/>
  <c r="BJ148" i="3"/>
  <c r="AP148" i="3"/>
  <c r="AF181" i="3"/>
  <c r="AF185" i="3" s="1"/>
  <c r="BL158" i="3"/>
  <c r="BK135" i="3"/>
  <c r="AT159" i="3"/>
  <c r="AL150" i="3"/>
  <c r="C186" i="3"/>
  <c r="AU149" i="3"/>
  <c r="BL149" i="3"/>
  <c r="BJ149" i="3"/>
  <c r="B372" i="3"/>
  <c r="B216" i="3"/>
  <c r="B223" i="3"/>
  <c r="AR150" i="3"/>
  <c r="AS150" i="3"/>
  <c r="AU150" i="3"/>
  <c r="AP139" i="3"/>
  <c r="AO139" i="3"/>
  <c r="AT139" i="3"/>
  <c r="AK150" i="3"/>
  <c r="AT135" i="3"/>
  <c r="BA149" i="3"/>
  <c r="AM149" i="3"/>
  <c r="BD149" i="3"/>
  <c r="B368" i="3"/>
  <c r="B241" i="3"/>
  <c r="BL159" i="3"/>
  <c r="AS159" i="3"/>
  <c r="BB159" i="3"/>
  <c r="AO159" i="3"/>
  <c r="BM150" i="3"/>
  <c r="BH150" i="3"/>
  <c r="AL158" i="3"/>
  <c r="AY135" i="3"/>
  <c r="BM158" i="3"/>
  <c r="AM135" i="3"/>
  <c r="BF135"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E54"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AN135" i="3"/>
  <c r="BN135" i="3"/>
  <c r="E77" i="3"/>
  <c r="BI138" i="3"/>
  <c r="BL138" i="3"/>
  <c r="E70"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5" i="3" s="1"/>
  <c r="E182" i="3"/>
  <c r="E186" i="3"/>
  <c r="E183" i="3"/>
  <c r="E184"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5" i="3" s="1"/>
  <c r="G182" i="3"/>
  <c r="G184" i="3"/>
  <c r="G183" i="3"/>
  <c r="G186"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5" i="3" s="1"/>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I184"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AL140" i="3"/>
  <c r="BL140" i="3"/>
  <c r="AY140" i="3"/>
  <c r="AT140" i="3"/>
  <c r="BN140" i="3"/>
  <c r="AN140" i="3"/>
  <c r="BC140" i="3"/>
  <c r="AK140" i="3"/>
  <c r="AU140" i="3"/>
  <c r="AP140" i="3"/>
  <c r="BF140" i="3"/>
  <c r="AS140" i="3"/>
  <c r="BM140" i="3"/>
  <c r="BK140" i="3"/>
  <c r="AQ140" i="3"/>
  <c r="AO140" i="3"/>
  <c r="AW140" i="3"/>
  <c r="BH140" i="3"/>
  <c r="BD140" i="3"/>
  <c r="BE140" i="3"/>
  <c r="BB140" i="3"/>
  <c r="BI140" i="3"/>
  <c r="AV140" i="3"/>
  <c r="AZ140" i="3"/>
  <c r="AX140" i="3"/>
  <c r="AR140" i="3"/>
  <c r="BG140" i="3"/>
  <c r="BA140" i="3"/>
  <c r="AM140" i="3"/>
  <c r="BJ140" i="3"/>
  <c r="H181" i="3"/>
  <c r="H185" i="3" s="1"/>
  <c r="H186" i="3"/>
  <c r="H182" i="3"/>
  <c r="H184" i="3"/>
  <c r="H183" i="3"/>
  <c r="H180" i="3"/>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07" i="4"/>
  <c r="D264" i="3"/>
  <c r="I58" i="4"/>
  <c r="G227" i="4"/>
  <c r="D401" i="3"/>
  <c r="D196" i="3"/>
  <c r="F252" i="4"/>
  <c r="D458" i="3"/>
  <c r="D238" i="3"/>
  <c r="D219" i="3"/>
  <c r="F186" i="4"/>
  <c r="D481" i="3"/>
  <c r="I80" i="4"/>
  <c r="D379" i="3"/>
  <c r="D505" i="3"/>
  <c r="F257" i="4"/>
  <c r="D371" i="3"/>
  <c r="D203" i="3"/>
  <c r="E292" i="3"/>
  <c r="F172" i="4"/>
  <c r="D317" i="3"/>
  <c r="D178" i="3"/>
  <c r="G213" i="4"/>
  <c r="D335" i="3"/>
  <c r="AK84" i="3"/>
  <c r="F160" i="4"/>
  <c r="F269" i="4"/>
  <c r="F152" i="4"/>
  <c r="D251" i="3"/>
  <c r="AK133" i="3"/>
  <c r="F241" i="4"/>
  <c r="D324" i="3"/>
  <c r="G133" i="3"/>
  <c r="G129" i="3"/>
  <c r="I103" i="4"/>
  <c r="AK106" i="3"/>
  <c r="F199" i="4"/>
  <c r="D537" i="3"/>
  <c r="D306" i="3"/>
  <c r="F246" i="4"/>
  <c r="D353" i="3"/>
  <c r="G106" i="3"/>
  <c r="E278" i="3"/>
  <c r="E75" i="3"/>
  <c r="E76" i="3" s="1"/>
  <c r="E65" i="3"/>
  <c r="F59" i="3"/>
  <c r="H84" i="3"/>
  <c r="C190" i="3"/>
  <c r="E104" i="4"/>
  <c r="T181" i="3"/>
  <c r="T185" i="3" s="1"/>
  <c r="T186" i="3"/>
  <c r="T184" i="3"/>
  <c r="T183" i="3"/>
  <c r="T180" i="3"/>
  <c r="T182" i="3"/>
  <c r="E236" i="4"/>
  <c r="C301" i="3" s="1"/>
  <c r="C287" i="3"/>
  <c r="C362" i="3" s="1"/>
  <c r="B339" i="3"/>
  <c r="C339" i="3" s="1"/>
  <c r="B357" i="3"/>
  <c r="C284" i="3"/>
  <c r="C359" i="3" s="1"/>
  <c r="E233"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1" i="3"/>
  <c r="D185" i="3" s="1"/>
  <c r="D183" i="3"/>
  <c r="D182" i="3"/>
  <c r="D180" i="3"/>
  <c r="D186" i="3"/>
  <c r="AA181" i="3"/>
  <c r="AA185" i="3" s="1"/>
  <c r="AA186" i="3"/>
  <c r="AA182" i="3"/>
  <c r="AA180" i="3"/>
  <c r="AA183" i="3"/>
  <c r="AA184" i="3"/>
  <c r="A269" i="3"/>
  <c r="C218"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0" i="4"/>
  <c r="C295" i="3" s="1"/>
  <c r="E231"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2" i="4"/>
  <c r="C297" i="3" s="1"/>
  <c r="C217"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2" i="4"/>
  <c r="E41"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19" i="4"/>
  <c r="A270" i="3"/>
  <c r="A273" i="3"/>
  <c r="C222" i="4"/>
  <c r="C288" i="3"/>
  <c r="C363" i="3" s="1"/>
  <c r="E237"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5" i="3" s="1"/>
  <c r="F186" i="3"/>
  <c r="F184" i="3"/>
  <c r="F180" i="3"/>
  <c r="F182" i="3"/>
  <c r="F183" i="3"/>
  <c r="V181" i="3"/>
  <c r="V185" i="3" s="1"/>
  <c r="V180" i="3"/>
  <c r="V184" i="3"/>
  <c r="V182" i="3"/>
  <c r="V183" i="3"/>
  <c r="V186" i="3"/>
  <c r="C237" i="4"/>
  <c r="A302" i="3" s="1"/>
  <c r="A288" i="3"/>
  <c r="A285" i="3"/>
  <c r="C234" i="4"/>
  <c r="A299" i="3" s="1"/>
  <c r="A266" i="3"/>
  <c r="C215"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A336" i="3"/>
  <c r="B361" i="3" l="1"/>
  <c r="B345" i="3"/>
  <c r="C345" i="3" s="1"/>
  <c r="B363" i="3"/>
  <c r="B358" i="3"/>
  <c r="D52" i="3"/>
  <c r="C185" i="3"/>
  <c r="F130" i="3" s="1"/>
  <c r="H104" i="4" s="1"/>
  <c r="F104" i="4" s="1"/>
  <c r="E52" i="3"/>
  <c r="E36" i="3"/>
  <c r="E15" i="5"/>
  <c r="E458" i="3"/>
  <c r="F278" i="3"/>
  <c r="E379" i="3"/>
  <c r="G252" i="4"/>
  <c r="E306" i="3"/>
  <c r="E505" i="3"/>
  <c r="G160" i="4"/>
  <c r="E371" i="3"/>
  <c r="E434" i="3"/>
  <c r="E317" i="3"/>
  <c r="H133" i="3"/>
  <c r="AL133" i="3"/>
  <c r="AL84" i="3"/>
  <c r="J80" i="4"/>
  <c r="G269" i="4"/>
  <c r="E401" i="3"/>
  <c r="E353" i="3"/>
  <c r="E219" i="3"/>
  <c r="J103" i="4"/>
  <c r="G246" i="4"/>
  <c r="G172" i="4"/>
  <c r="G152" i="4"/>
  <c r="E251" i="3"/>
  <c r="E537" i="3"/>
  <c r="E481" i="3"/>
  <c r="E335" i="3"/>
  <c r="H227" i="4"/>
  <c r="G257" i="4"/>
  <c r="AL106" i="3"/>
  <c r="G199" i="4"/>
  <c r="J58" i="4"/>
  <c r="J107" i="4"/>
  <c r="H213" i="4"/>
  <c r="G241" i="4"/>
  <c r="H106" i="3"/>
  <c r="E238" i="3"/>
  <c r="H129" i="3"/>
  <c r="F292" i="3"/>
  <c r="E178" i="3"/>
  <c r="E324" i="3"/>
  <c r="G186" i="4"/>
  <c r="E196" i="3"/>
  <c r="E203" i="3"/>
  <c r="E264" i="3"/>
  <c r="G59" i="3"/>
  <c r="J83" i="3" s="1"/>
  <c r="G14" i="5" s="1"/>
  <c r="I84" i="3"/>
  <c r="F75" i="3"/>
  <c r="F76" i="3" s="1"/>
  <c r="F53" i="3"/>
  <c r="F54" i="3" s="1"/>
  <c r="F65" i="3"/>
  <c r="F70" i="3"/>
  <c r="C232" i="4"/>
  <c r="A297" i="3" s="1"/>
  <c r="A283" i="3"/>
  <c r="A280" i="3"/>
  <c r="C229" i="4"/>
  <c r="A294" i="3" s="1"/>
  <c r="A360" i="3"/>
  <c r="A342" i="3"/>
  <c r="G51" i="3"/>
  <c r="F52" i="3"/>
  <c r="A363" i="3"/>
  <c r="A345" i="3"/>
  <c r="H83" i="3"/>
  <c r="G83" i="3"/>
  <c r="I83" i="3"/>
  <c r="F14" i="5" s="1"/>
  <c r="C231" i="4"/>
  <c r="A296" i="3" s="1"/>
  <c r="A282" i="3"/>
  <c r="C236" i="4"/>
  <c r="A301" i="3" s="1"/>
  <c r="A287" i="3"/>
  <c r="C192" i="3"/>
  <c r="C189" i="3"/>
  <c r="C191" i="3" s="1"/>
  <c r="C233" i="4"/>
  <c r="A298" i="3" s="1"/>
  <c r="A284" i="3"/>
  <c r="D130" i="3" l="1"/>
  <c r="D440" i="3"/>
  <c r="D318" i="3"/>
  <c r="E14" i="5"/>
  <c r="E221" i="3"/>
  <c r="E242" i="3" s="1"/>
  <c r="F36" i="3"/>
  <c r="D14" i="5"/>
  <c r="F15" i="5"/>
  <c r="K58" i="4"/>
  <c r="F324" i="3"/>
  <c r="K107" i="4"/>
  <c r="F264" i="3"/>
  <c r="H152" i="4"/>
  <c r="F537" i="3"/>
  <c r="K103" i="4"/>
  <c r="F203" i="3"/>
  <c r="H257" i="4"/>
  <c r="H172" i="4"/>
  <c r="H269" i="4"/>
  <c r="H246" i="4"/>
  <c r="AM133" i="3"/>
  <c r="I106" i="3"/>
  <c r="G278" i="3"/>
  <c r="F238" i="3"/>
  <c r="F371" i="3"/>
  <c r="F481" i="3"/>
  <c r="H199" i="4"/>
  <c r="F306" i="3"/>
  <c r="F335" i="3"/>
  <c r="H160" i="4"/>
  <c r="F379" i="3"/>
  <c r="H186" i="4"/>
  <c r="I133" i="3"/>
  <c r="F401" i="3"/>
  <c r="E407" i="3" s="1"/>
  <c r="I227" i="4"/>
  <c r="I129" i="3"/>
  <c r="H241" i="4"/>
  <c r="G292" i="3"/>
  <c r="F458" i="3"/>
  <c r="AM106" i="3"/>
  <c r="K80" i="4"/>
  <c r="F353" i="3"/>
  <c r="F196" i="3"/>
  <c r="F434" i="3"/>
  <c r="E436" i="3" s="1"/>
  <c r="F178" i="3"/>
  <c r="F505" i="3"/>
  <c r="E508" i="3" s="1"/>
  <c r="F317" i="3"/>
  <c r="F251" i="3"/>
  <c r="I213" i="4"/>
  <c r="AM84" i="3"/>
  <c r="H252" i="4"/>
  <c r="F219" i="3"/>
  <c r="G53" i="3"/>
  <c r="G54" i="3" s="1"/>
  <c r="G214" i="3" s="1"/>
  <c r="G215" i="3" s="1"/>
  <c r="H59" i="3"/>
  <c r="G70" i="3"/>
  <c r="G65" i="3"/>
  <c r="J84" i="3"/>
  <c r="G75" i="3"/>
  <c r="G76" i="3" s="1"/>
  <c r="E21" i="5"/>
  <c r="E20" i="5"/>
  <c r="A340" i="3"/>
  <c r="A358" i="3"/>
  <c r="A341" i="3"/>
  <c r="A359" i="3"/>
  <c r="D361" i="3"/>
  <c r="D220" i="3"/>
  <c r="D358" i="3"/>
  <c r="D343" i="3"/>
  <c r="D359" i="3"/>
  <c r="D340" i="3"/>
  <c r="D339" i="3"/>
  <c r="D338" i="3"/>
  <c r="D363" i="3"/>
  <c r="D336" i="3"/>
  <c r="D355" i="3"/>
  <c r="D187" i="3"/>
  <c r="D526" i="3"/>
  <c r="D232" i="3"/>
  <c r="D382" i="3"/>
  <c r="D188" i="3"/>
  <c r="D193" i="3" s="1"/>
  <c r="D495" i="3"/>
  <c r="D504" i="3"/>
  <c r="D510" i="3" s="1"/>
  <c r="D441" i="3"/>
  <c r="D202" i="3"/>
  <c r="D378" i="3"/>
  <c r="G212" i="4"/>
  <c r="E291" i="3"/>
  <c r="F151" i="4"/>
  <c r="D334" i="3"/>
  <c r="D250" i="3"/>
  <c r="D461" i="3"/>
  <c r="E277" i="3"/>
  <c r="D305" i="3"/>
  <c r="D485" i="3"/>
  <c r="D471" i="3"/>
  <c r="AK132" i="3"/>
  <c r="D370" i="3"/>
  <c r="D362" i="3"/>
  <c r="D357" i="3"/>
  <c r="D360" i="3"/>
  <c r="D233" i="3"/>
  <c r="D213" i="3"/>
  <c r="D527" i="3"/>
  <c r="D516" i="3"/>
  <c r="D392" i="3"/>
  <c r="D381" i="3"/>
  <c r="D307" i="3"/>
  <c r="D309" i="3" s="1"/>
  <c r="G105" i="3"/>
  <c r="F159" i="4"/>
  <c r="D457" i="3"/>
  <c r="D472" i="3"/>
  <c r="D442" i="3"/>
  <c r="G226" i="4"/>
  <c r="D320" i="3"/>
  <c r="D492" i="3"/>
  <c r="F240" i="4"/>
  <c r="D221" i="3"/>
  <c r="D354" i="3"/>
  <c r="D341" i="3"/>
  <c r="D344" i="3"/>
  <c r="D337" i="3"/>
  <c r="D342" i="3"/>
  <c r="D190" i="3"/>
  <c r="D400" i="3"/>
  <c r="D469" i="3"/>
  <c r="D214" i="3"/>
  <c r="D215" i="3" s="1"/>
  <c r="D467" i="3"/>
  <c r="D494" i="3"/>
  <c r="D323" i="3"/>
  <c r="D319" i="3"/>
  <c r="D480" i="3"/>
  <c r="D218" i="3"/>
  <c r="F185" i="4"/>
  <c r="D443" i="3"/>
  <c r="I106" i="4"/>
  <c r="D316" i="3"/>
  <c r="D433" i="3"/>
  <c r="D438" i="3" s="1"/>
  <c r="D222" i="3"/>
  <c r="D387" i="3"/>
  <c r="D536" i="3"/>
  <c r="D352" i="3"/>
  <c r="D195" i="3"/>
  <c r="F245" i="4"/>
  <c r="F39" i="4"/>
  <c r="AK105" i="3"/>
  <c r="F198" i="4"/>
  <c r="D345" i="3"/>
  <c r="D531" i="3"/>
  <c r="D462" i="3"/>
  <c r="AK83" i="3"/>
  <c r="I57" i="4"/>
  <c r="I79" i="4"/>
  <c r="I102" i="4"/>
  <c r="D391" i="3"/>
  <c r="D237" i="3"/>
  <c r="F50" i="4"/>
  <c r="D402" i="3"/>
  <c r="D356" i="3"/>
  <c r="D512" i="3"/>
  <c r="D463" i="3"/>
  <c r="D484" i="3"/>
  <c r="D518" i="3"/>
  <c r="D486" i="3"/>
  <c r="D263" i="3"/>
  <c r="F251" i="4"/>
  <c r="F171" i="4"/>
  <c r="F256" i="4"/>
  <c r="G128" i="3"/>
  <c r="F45" i="4"/>
  <c r="F268" i="4"/>
  <c r="D177" i="3"/>
  <c r="G132" i="3"/>
  <c r="A357" i="3"/>
  <c r="A339" i="3"/>
  <c r="E338" i="3"/>
  <c r="E354" i="3"/>
  <c r="E343" i="3"/>
  <c r="E355" i="3"/>
  <c r="E340" i="3"/>
  <c r="E341" i="3"/>
  <c r="E213" i="3"/>
  <c r="E188" i="3"/>
  <c r="E193" i="3" s="1"/>
  <c r="E337" i="3"/>
  <c r="E320" i="3"/>
  <c r="H212" i="4"/>
  <c r="E381" i="3"/>
  <c r="E441" i="3"/>
  <c r="E382" i="3"/>
  <c r="G159" i="4"/>
  <c r="E536" i="3"/>
  <c r="E457" i="3"/>
  <c r="G185" i="4"/>
  <c r="E378" i="3"/>
  <c r="G268" i="4"/>
  <c r="AL105" i="3"/>
  <c r="E307" i="3"/>
  <c r="E309" i="3" s="1"/>
  <c r="E310" i="3" s="1"/>
  <c r="E311" i="3" s="1"/>
  <c r="E392" i="3"/>
  <c r="J79" i="4"/>
  <c r="E323" i="3"/>
  <c r="E461" i="3"/>
  <c r="F291" i="3"/>
  <c r="E342" i="3"/>
  <c r="E362" i="3"/>
  <c r="E344" i="3"/>
  <c r="E440" i="3"/>
  <c r="E345" i="3"/>
  <c r="E512" i="3"/>
  <c r="H226" i="4"/>
  <c r="E472" i="3"/>
  <c r="E190" i="3"/>
  <c r="J106" i="4"/>
  <c r="E467" i="3"/>
  <c r="AL132" i="3"/>
  <c r="G39" i="4"/>
  <c r="E334" i="3"/>
  <c r="E195" i="3"/>
  <c r="E471" i="3"/>
  <c r="E443" i="3"/>
  <c r="E462" i="3"/>
  <c r="E433" i="3"/>
  <c r="E438" i="3" s="1"/>
  <c r="E339" i="3"/>
  <c r="E359" i="3"/>
  <c r="E214" i="3"/>
  <c r="E215" i="3" s="1"/>
  <c r="E356" i="3"/>
  <c r="E518" i="3"/>
  <c r="E400" i="3"/>
  <c r="E403" i="3" s="1"/>
  <c r="E318" i="3"/>
  <c r="J57" i="4"/>
  <c r="E469" i="3"/>
  <c r="G151" i="4"/>
  <c r="G45" i="4"/>
  <c r="E442" i="3"/>
  <c r="J102" i="4"/>
  <c r="E237" i="3"/>
  <c r="E526" i="3"/>
  <c r="E263" i="3"/>
  <c r="E352" i="3"/>
  <c r="G171" i="4"/>
  <c r="E370" i="3"/>
  <c r="E357" i="3"/>
  <c r="E222" i="3"/>
  <c r="E232" i="3"/>
  <c r="E363" i="3"/>
  <c r="E233" i="3"/>
  <c r="E531" i="3"/>
  <c r="E527" i="3"/>
  <c r="E319" i="3"/>
  <c r="E387" i="3"/>
  <c r="G50" i="4"/>
  <c r="E316" i="3"/>
  <c r="G251" i="4"/>
  <c r="E391" i="3"/>
  <c r="E305" i="3"/>
  <c r="E516" i="3"/>
  <c r="AL83" i="3"/>
  <c r="E485" i="3"/>
  <c r="E202" i="3"/>
  <c r="E218" i="3"/>
  <c r="H132" i="3"/>
  <c r="E250" i="3"/>
  <c r="E486" i="3"/>
  <c r="E361" i="3"/>
  <c r="E358" i="3"/>
  <c r="E336" i="3"/>
  <c r="E187" i="3"/>
  <c r="E360" i="3"/>
  <c r="E504" i="3"/>
  <c r="E510" i="3" s="1"/>
  <c r="E220" i="3"/>
  <c r="G256" i="4"/>
  <c r="E495" i="3"/>
  <c r="F277" i="3"/>
  <c r="G198" i="4"/>
  <c r="E494" i="3"/>
  <c r="H105" i="3"/>
  <c r="E492" i="3"/>
  <c r="G245" i="4"/>
  <c r="E402" i="3"/>
  <c r="E177" i="3"/>
  <c r="E480" i="3"/>
  <c r="E484" i="3"/>
  <c r="H128" i="3"/>
  <c r="G240" i="4"/>
  <c r="E463" i="3"/>
  <c r="A344" i="3"/>
  <c r="A362" i="3"/>
  <c r="H51" i="3"/>
  <c r="G52" i="3"/>
  <c r="A355" i="3"/>
  <c r="A337" i="3"/>
  <c r="F214" i="3"/>
  <c r="F215" i="3" s="1"/>
  <c r="F363" i="3"/>
  <c r="F187" i="3"/>
  <c r="F356" i="3"/>
  <c r="F345" i="3"/>
  <c r="F338" i="3"/>
  <c r="F339" i="3"/>
  <c r="F232" i="3"/>
  <c r="F518" i="3"/>
  <c r="I212" i="4"/>
  <c r="F391" i="3"/>
  <c r="F378" i="3"/>
  <c r="F382" i="3"/>
  <c r="K79" i="4"/>
  <c r="F494" i="3"/>
  <c r="F305" i="3"/>
  <c r="H185" i="4"/>
  <c r="G291" i="3"/>
  <c r="F307" i="3"/>
  <c r="F309" i="3" s="1"/>
  <c r="F310" i="3" s="1"/>
  <c r="F311" i="3" s="1"/>
  <c r="F536" i="3"/>
  <c r="F237" i="3"/>
  <c r="F480" i="3"/>
  <c r="F461" i="3"/>
  <c r="F484" i="3"/>
  <c r="F516" i="3"/>
  <c r="F323" i="3"/>
  <c r="F340" i="3"/>
  <c r="F440" i="3"/>
  <c r="F220" i="3"/>
  <c r="F357" i="3"/>
  <c r="F222" i="3"/>
  <c r="F343" i="3"/>
  <c r="F362" i="3"/>
  <c r="F504" i="3"/>
  <c r="F510" i="3" s="1"/>
  <c r="F387" i="3"/>
  <c r="K102" i="4"/>
  <c r="F442" i="3"/>
  <c r="H151" i="4"/>
  <c r="F381" i="3"/>
  <c r="F334" i="3"/>
  <c r="H50" i="4"/>
  <c r="AM83" i="3"/>
  <c r="H240" i="4"/>
  <c r="F195" i="3"/>
  <c r="F177" i="3"/>
  <c r="F352" i="3"/>
  <c r="F441" i="3"/>
  <c r="F457" i="3"/>
  <c r="F359" i="3"/>
  <c r="F188" i="3"/>
  <c r="F337" i="3"/>
  <c r="F213" i="3"/>
  <c r="F342" i="3"/>
  <c r="F358" i="3"/>
  <c r="F320" i="3"/>
  <c r="F318" i="3"/>
  <c r="H251" i="4"/>
  <c r="F495" i="3"/>
  <c r="AM105" i="3"/>
  <c r="H198" i="4"/>
  <c r="F467" i="3"/>
  <c r="F250" i="3"/>
  <c r="F462" i="3"/>
  <c r="F370" i="3"/>
  <c r="K106" i="4"/>
  <c r="F463" i="3"/>
  <c r="H171" i="4"/>
  <c r="F443" i="3"/>
  <c r="F336" i="3"/>
  <c r="F341" i="3"/>
  <c r="F433" i="3"/>
  <c r="F221" i="3"/>
  <c r="F354" i="3"/>
  <c r="F512" i="3"/>
  <c r="F319" i="3"/>
  <c r="F400" i="3"/>
  <c r="F403" i="3" s="1"/>
  <c r="H159" i="4"/>
  <c r="F472" i="3"/>
  <c r="F263" i="3"/>
  <c r="K57" i="4"/>
  <c r="F402" i="3"/>
  <c r="H268" i="4"/>
  <c r="F202" i="3"/>
  <c r="G277" i="3"/>
  <c r="F218" i="3"/>
  <c r="I105" i="3"/>
  <c r="H45" i="4"/>
  <c r="F526" i="3"/>
  <c r="F469" i="3"/>
  <c r="F360" i="3"/>
  <c r="H39" i="4"/>
  <c r="AM132" i="3"/>
  <c r="I226" i="4"/>
  <c r="F190" i="3"/>
  <c r="F233" i="3"/>
  <c r="F527" i="3"/>
  <c r="F316" i="3"/>
  <c r="F471" i="3"/>
  <c r="F486" i="3"/>
  <c r="F355" i="3"/>
  <c r="F361" i="3"/>
  <c r="F531" i="3"/>
  <c r="H245" i="4"/>
  <c r="I132" i="3"/>
  <c r="F392" i="3"/>
  <c r="I128" i="3"/>
  <c r="H256" i="4"/>
  <c r="F492" i="3"/>
  <c r="F344" i="3"/>
  <c r="F485" i="3"/>
  <c r="G361" i="3"/>
  <c r="G222" i="3"/>
  <c r="G358" i="3"/>
  <c r="G232" i="3"/>
  <c r="G336" i="3"/>
  <c r="G440" i="3"/>
  <c r="G337" i="3"/>
  <c r="G319" i="3"/>
  <c r="G318" i="3"/>
  <c r="J212" i="4"/>
  <c r="G381" i="3"/>
  <c r="G485" i="3"/>
  <c r="G305" i="3"/>
  <c r="I151" i="4"/>
  <c r="G391" i="3"/>
  <c r="G457" i="3"/>
  <c r="G442" i="3"/>
  <c r="L57" i="4"/>
  <c r="G263" i="3"/>
  <c r="L106" i="4"/>
  <c r="G250" i="3"/>
  <c r="G316" i="3"/>
  <c r="G486" i="3"/>
  <c r="I159" i="4"/>
  <c r="G484" i="3"/>
  <c r="G357" i="3"/>
  <c r="G339" i="3"/>
  <c r="G363" i="3"/>
  <c r="G213" i="3"/>
  <c r="G345" i="3"/>
  <c r="G356" i="3"/>
  <c r="G341" i="3"/>
  <c r="G504" i="3"/>
  <c r="G510" i="3" s="1"/>
  <c r="I256" i="4"/>
  <c r="G526" i="3"/>
  <c r="G462" i="3"/>
  <c r="G480" i="3"/>
  <c r="G334" i="3"/>
  <c r="G495" i="3"/>
  <c r="G237" i="3"/>
  <c r="G378" i="3"/>
  <c r="J132" i="3"/>
  <c r="I45" i="4"/>
  <c r="G195" i="3"/>
  <c r="G177" i="3"/>
  <c r="G433" i="3"/>
  <c r="G438" i="3" s="1"/>
  <c r="G342" i="3"/>
  <c r="G354" i="3"/>
  <c r="G355" i="3"/>
  <c r="G344" i="3"/>
  <c r="G187" i="3"/>
  <c r="G220" i="3"/>
  <c r="G362" i="3"/>
  <c r="G188" i="3"/>
  <c r="G193" i="3" s="1"/>
  <c r="G527" i="3"/>
  <c r="G387" i="3"/>
  <c r="I39" i="4"/>
  <c r="G402" i="3"/>
  <c r="I198" i="4"/>
  <c r="G370" i="3"/>
  <c r="G323" i="3"/>
  <c r="I245" i="4"/>
  <c r="AN83" i="3"/>
  <c r="G463" i="3"/>
  <c r="I171" i="4"/>
  <c r="I240" i="4"/>
  <c r="G467" i="3"/>
  <c r="G338" i="3"/>
  <c r="G343" i="3"/>
  <c r="G518" i="3"/>
  <c r="I268" i="4"/>
  <c r="AN132" i="3"/>
  <c r="L79" i="4"/>
  <c r="J105" i="3"/>
  <c r="AN105" i="3"/>
  <c r="G472" i="3"/>
  <c r="G536" i="3"/>
  <c r="G494" i="3"/>
  <c r="G307" i="3"/>
  <c r="G309" i="3" s="1"/>
  <c r="G310" i="3" s="1"/>
  <c r="G311" i="3" s="1"/>
  <c r="G461" i="3"/>
  <c r="G221" i="3"/>
  <c r="G359" i="3"/>
  <c r="G360" i="3"/>
  <c r="G400" i="3"/>
  <c r="G403" i="3" s="1"/>
  <c r="J226" i="4"/>
  <c r="G516" i="3"/>
  <c r="G382" i="3"/>
  <c r="G469" i="3"/>
  <c r="I185" i="4"/>
  <c r="G190" i="3"/>
  <c r="H291" i="3"/>
  <c r="G492" i="3"/>
  <c r="G352" i="3"/>
  <c r="G392" i="3"/>
  <c r="G443" i="3"/>
  <c r="G512" i="3"/>
  <c r="G471" i="3"/>
  <c r="J128" i="3"/>
  <c r="G320" i="3"/>
  <c r="I251" i="4"/>
  <c r="G202" i="3"/>
  <c r="G441" i="3"/>
  <c r="H277" i="3"/>
  <c r="L102" i="4"/>
  <c r="I50" i="4"/>
  <c r="G218" i="3"/>
  <c r="G340" i="3"/>
  <c r="D517" i="3" l="1"/>
  <c r="D189" i="3"/>
  <c r="D439" i="3" s="1"/>
  <c r="E321" i="3"/>
  <c r="D321" i="3"/>
  <c r="G36" i="3"/>
  <c r="D234" i="3"/>
  <c r="D235" i="3" s="1"/>
  <c r="D384" i="3"/>
  <c r="D192" i="3"/>
  <c r="G531" i="3"/>
  <c r="D394" i="3"/>
  <c r="D511" i="3"/>
  <c r="D242" i="3"/>
  <c r="G233" i="3"/>
  <c r="G234" i="3" s="1"/>
  <c r="G240" i="3" s="1"/>
  <c r="E216" i="3"/>
  <c r="F189" i="3"/>
  <c r="F191" i="3" s="1"/>
  <c r="E192" i="3"/>
  <c r="D223" i="3"/>
  <c r="D241" i="3" s="1"/>
  <c r="D364" i="3"/>
  <c r="D365" i="3" s="1"/>
  <c r="I59" i="3"/>
  <c r="H65" i="3"/>
  <c r="K84" i="3"/>
  <c r="H53" i="3"/>
  <c r="H54" i="3" s="1"/>
  <c r="H70" i="3"/>
  <c r="H75" i="3"/>
  <c r="H76" i="3" s="1"/>
  <c r="K83" i="3"/>
  <c r="G15" i="5"/>
  <c r="G20" i="5" s="1"/>
  <c r="G434" i="3"/>
  <c r="L107" i="4"/>
  <c r="G306" i="3"/>
  <c r="I269" i="4"/>
  <c r="AN84" i="3"/>
  <c r="G317" i="3"/>
  <c r="G537" i="3"/>
  <c r="G505" i="3"/>
  <c r="I172" i="4"/>
  <c r="G238" i="3"/>
  <c r="G335" i="3"/>
  <c r="J227" i="4"/>
  <c r="G264" i="3"/>
  <c r="G203" i="3"/>
  <c r="G481" i="3"/>
  <c r="J213" i="4"/>
  <c r="I199" i="4"/>
  <c r="I160" i="4"/>
  <c r="G458" i="3"/>
  <c r="G353" i="3"/>
  <c r="I257" i="4"/>
  <c r="I252" i="4"/>
  <c r="G371" i="3"/>
  <c r="L80" i="4"/>
  <c r="J133" i="3"/>
  <c r="J129" i="3"/>
  <c r="AN106" i="3"/>
  <c r="I246" i="4"/>
  <c r="I152" i="4"/>
  <c r="L58" i="4"/>
  <c r="H292" i="3"/>
  <c r="J106" i="3"/>
  <c r="AN133" i="3"/>
  <c r="G219" i="3"/>
  <c r="G251" i="3"/>
  <c r="G178" i="3"/>
  <c r="I186" i="4"/>
  <c r="G401" i="3"/>
  <c r="G324" i="3"/>
  <c r="G196" i="3"/>
  <c r="G379" i="3"/>
  <c r="I241" i="4"/>
  <c r="L103" i="4"/>
  <c r="H278" i="3"/>
  <c r="D216" i="3"/>
  <c r="E22" i="5"/>
  <c r="E23" i="5" s="1"/>
  <c r="F20" i="5"/>
  <c r="F21" i="5"/>
  <c r="G517" i="3"/>
  <c r="F223" i="3"/>
  <c r="F241" i="3" s="1"/>
  <c r="G243" i="3"/>
  <c r="F192" i="3"/>
  <c r="F193" i="3"/>
  <c r="G384" i="3"/>
  <c r="G511" i="3"/>
  <c r="F321" i="3"/>
  <c r="F364" i="3"/>
  <c r="F366" i="3" s="1"/>
  <c r="E243" i="3"/>
  <c r="G346" i="3"/>
  <c r="G347" i="3" s="1"/>
  <c r="E346" i="3"/>
  <c r="E347" i="3" s="1"/>
  <c r="G216" i="3"/>
  <c r="G321" i="3"/>
  <c r="D243" i="3"/>
  <c r="F517" i="3"/>
  <c r="F216" i="3"/>
  <c r="E189" i="3"/>
  <c r="E406" i="3" s="1"/>
  <c r="F243" i="3"/>
  <c r="E394" i="3"/>
  <c r="G223" i="3"/>
  <c r="G241" i="3" s="1"/>
  <c r="G364" i="3"/>
  <c r="G366" i="3" s="1"/>
  <c r="G367" i="3" s="1"/>
  <c r="F346" i="3"/>
  <c r="F348" i="3" s="1"/>
  <c r="E364" i="3"/>
  <c r="E365" i="3" s="1"/>
  <c r="G394" i="3"/>
  <c r="G192" i="3"/>
  <c r="G242" i="3"/>
  <c r="D346" i="3"/>
  <c r="D347" i="3" s="1"/>
  <c r="G189" i="3"/>
  <c r="G439" i="3" s="1"/>
  <c r="F234" i="3"/>
  <c r="F240" i="3" s="1"/>
  <c r="E517" i="3"/>
  <c r="D310" i="3"/>
  <c r="D311" i="3" s="1"/>
  <c r="F242" i="3"/>
  <c r="F438" i="3"/>
  <c r="F511" i="3"/>
  <c r="F394" i="3"/>
  <c r="E223" i="3"/>
  <c r="E241" i="3" s="1"/>
  <c r="E234" i="3"/>
  <c r="E511" i="3"/>
  <c r="F384" i="3"/>
  <c r="H52" i="3"/>
  <c r="I51" i="3"/>
  <c r="E384" i="3"/>
  <c r="D403" i="3"/>
  <c r="D191" i="3" l="1"/>
  <c r="D406" i="3"/>
  <c r="H36" i="3"/>
  <c r="D308" i="3"/>
  <c r="D240" i="3"/>
  <c r="D245" i="3" s="1"/>
  <c r="D366" i="3"/>
  <c r="D367" i="3" s="1"/>
  <c r="D374" i="3"/>
  <c r="D507" i="3" s="1"/>
  <c r="G374" i="3"/>
  <c r="G386" i="3" s="1"/>
  <c r="G389" i="3" s="1"/>
  <c r="G396" i="3" s="1"/>
  <c r="F365" i="3"/>
  <c r="F368" i="3" s="1"/>
  <c r="D493" i="3"/>
  <c r="F406" i="3"/>
  <c r="F439" i="3"/>
  <c r="G348" i="3"/>
  <c r="G349" i="3" s="1"/>
  <c r="G372" i="3" s="1"/>
  <c r="D239" i="3"/>
  <c r="D244" i="3" s="1"/>
  <c r="D405" i="3" s="1"/>
  <c r="D407" i="3" s="1"/>
  <c r="F436" i="3"/>
  <c r="F508" i="3"/>
  <c r="I65" i="3"/>
  <c r="J59" i="3"/>
  <c r="I70" i="3"/>
  <c r="I53" i="3"/>
  <c r="I54" i="3" s="1"/>
  <c r="L84" i="3"/>
  <c r="L83" i="3"/>
  <c r="I75" i="3"/>
  <c r="I76" i="3" s="1"/>
  <c r="H14" i="5"/>
  <c r="H214" i="3"/>
  <c r="H215" i="3" s="1"/>
  <c r="H342" i="3"/>
  <c r="H526" i="3"/>
  <c r="H307" i="3"/>
  <c r="K105" i="3"/>
  <c r="H188" i="3"/>
  <c r="H193" i="3" s="1"/>
  <c r="H318" i="3"/>
  <c r="H334" i="3"/>
  <c r="H391" i="3"/>
  <c r="H492" i="3"/>
  <c r="J268" i="4"/>
  <c r="H319" i="3"/>
  <c r="H442" i="3"/>
  <c r="H177" i="3"/>
  <c r="H337" i="3"/>
  <c r="H232" i="3"/>
  <c r="M79" i="4"/>
  <c r="J198" i="4"/>
  <c r="H213" i="3"/>
  <c r="H222" i="3"/>
  <c r="H387" i="3"/>
  <c r="H495" i="3"/>
  <c r="H195" i="3"/>
  <c r="J151" i="4"/>
  <c r="H218" i="3"/>
  <c r="H527" i="3"/>
  <c r="J50" i="4"/>
  <c r="J159" i="4"/>
  <c r="H354" i="3"/>
  <c r="H190" i="3"/>
  <c r="H361" i="3"/>
  <c r="H382" i="3"/>
  <c r="AO132" i="3"/>
  <c r="H341" i="3"/>
  <c r="K132" i="3"/>
  <c r="H471" i="3"/>
  <c r="H357" i="3"/>
  <c r="H441" i="3"/>
  <c r="H392" i="3"/>
  <c r="J171" i="4"/>
  <c r="H440" i="3"/>
  <c r="K212" i="4"/>
  <c r="M106" i="4"/>
  <c r="H316" i="3"/>
  <c r="H433" i="3"/>
  <c r="J39" i="4"/>
  <c r="H494" i="3"/>
  <c r="H343" i="3"/>
  <c r="M102" i="4"/>
  <c r="H363" i="3"/>
  <c r="H400" i="3"/>
  <c r="H403" i="3" s="1"/>
  <c r="H463" i="3"/>
  <c r="H504" i="3"/>
  <c r="H510" i="3" s="1"/>
  <c r="H305" i="3"/>
  <c r="AO83" i="3"/>
  <c r="H531" i="3"/>
  <c r="H323" i="3"/>
  <c r="H339" i="3"/>
  <c r="H472" i="3"/>
  <c r="J45" i="4"/>
  <c r="H467" i="3"/>
  <c r="H220" i="3"/>
  <c r="H370" i="3"/>
  <c r="I277" i="3"/>
  <c r="H485" i="3"/>
  <c r="H320" i="3"/>
  <c r="H202" i="3"/>
  <c r="H237" i="3"/>
  <c r="H512" i="3"/>
  <c r="H360" i="3"/>
  <c r="J240" i="4"/>
  <c r="J251" i="4"/>
  <c r="H340" i="3"/>
  <c r="H263" i="3"/>
  <c r="M57" i="4"/>
  <c r="H187" i="3"/>
  <c r="H486" i="3"/>
  <c r="H336" i="3"/>
  <c r="H518" i="3"/>
  <c r="H378" i="3"/>
  <c r="H250" i="3"/>
  <c r="H469" i="3"/>
  <c r="H484" i="3"/>
  <c r="H359" i="3"/>
  <c r="H362" i="3"/>
  <c r="J185" i="4"/>
  <c r="AO105" i="3"/>
  <c r="K128" i="3"/>
  <c r="H338" i="3"/>
  <c r="H461" i="3"/>
  <c r="H536" i="3"/>
  <c r="K226" i="4"/>
  <c r="I291" i="3"/>
  <c r="H221" i="3"/>
  <c r="H381" i="3"/>
  <c r="J256" i="4"/>
  <c r="J245" i="4"/>
  <c r="H233" i="3"/>
  <c r="H480" i="3"/>
  <c r="H516" i="3"/>
  <c r="H355" i="3"/>
  <c r="H352" i="3"/>
  <c r="H345" i="3"/>
  <c r="H402" i="3"/>
  <c r="H443" i="3"/>
  <c r="H358" i="3"/>
  <c r="H457" i="3"/>
  <c r="H462" i="3"/>
  <c r="H344" i="3"/>
  <c r="H356" i="3"/>
  <c r="H15" i="5"/>
  <c r="J199" i="4"/>
  <c r="M107" i="4"/>
  <c r="I292" i="3"/>
  <c r="H371" i="3"/>
  <c r="J160" i="4"/>
  <c r="AO106" i="3"/>
  <c r="J172" i="4"/>
  <c r="K106" i="3"/>
  <c r="J241" i="4"/>
  <c r="H178" i="3"/>
  <c r="H306" i="3"/>
  <c r="AO133" i="3"/>
  <c r="H481" i="3"/>
  <c r="J246" i="4"/>
  <c r="H324" i="3"/>
  <c r="H353" i="3"/>
  <c r="J152" i="4"/>
  <c r="M80" i="4"/>
  <c r="H251" i="3"/>
  <c r="J257" i="4"/>
  <c r="H434" i="3"/>
  <c r="G436" i="3" s="1"/>
  <c r="I278" i="3"/>
  <c r="H335" i="3"/>
  <c r="K133" i="3"/>
  <c r="H196" i="3"/>
  <c r="H458" i="3"/>
  <c r="J252" i="4"/>
  <c r="H219" i="3"/>
  <c r="J186" i="4"/>
  <c r="H238" i="3"/>
  <c r="H505" i="3"/>
  <c r="M103" i="4"/>
  <c r="H537" i="3"/>
  <c r="K213" i="4"/>
  <c r="H203" i="3"/>
  <c r="H401" i="3"/>
  <c r="G407" i="3" s="1"/>
  <c r="K129" i="3"/>
  <c r="H317" i="3"/>
  <c r="H264" i="3"/>
  <c r="H379" i="3"/>
  <c r="K227" i="4"/>
  <c r="AO84" i="3"/>
  <c r="J269" i="4"/>
  <c r="M58" i="4"/>
  <c r="G21" i="5"/>
  <c r="G22" i="5" s="1"/>
  <c r="G23" i="5" s="1"/>
  <c r="F22" i="5"/>
  <c r="F23" i="5" s="1"/>
  <c r="D348" i="3"/>
  <c r="D349" i="3" s="1"/>
  <c r="F407" i="3"/>
  <c r="E348" i="3"/>
  <c r="E349" i="3" s="1"/>
  <c r="G235" i="3"/>
  <c r="G493" i="3" s="1"/>
  <c r="E191" i="3"/>
  <c r="G308" i="3"/>
  <c r="E374" i="3"/>
  <c r="E386" i="3" s="1"/>
  <c r="E389" i="3" s="1"/>
  <c r="E396" i="3" s="1"/>
  <c r="F308" i="3"/>
  <c r="F347" i="3"/>
  <c r="F350" i="3" s="1"/>
  <c r="F235" i="3"/>
  <c r="F239" i="3" s="1"/>
  <c r="F244" i="3" s="1"/>
  <c r="F367" i="3"/>
  <c r="G406" i="3"/>
  <c r="F349" i="3"/>
  <c r="G365" i="3"/>
  <c r="G368" i="3" s="1"/>
  <c r="G245" i="3"/>
  <c r="G390" i="3" s="1"/>
  <c r="G393" i="3" s="1"/>
  <c r="F374" i="3"/>
  <c r="F386" i="3" s="1"/>
  <c r="F389" i="3" s="1"/>
  <c r="F396" i="3" s="1"/>
  <c r="E366" i="3"/>
  <c r="E367" i="3" s="1"/>
  <c r="G191" i="3"/>
  <c r="E439" i="3"/>
  <c r="I52" i="3"/>
  <c r="J51" i="3"/>
  <c r="F245" i="3"/>
  <c r="E240" i="3"/>
  <c r="E245" i="3" s="1"/>
  <c r="E308" i="3"/>
  <c r="E235" i="3"/>
  <c r="F376" i="3"/>
  <c r="D375" i="3"/>
  <c r="E375" i="3"/>
  <c r="D372" i="3" l="1"/>
  <c r="D435" i="3" s="1"/>
  <c r="H517" i="3"/>
  <c r="D386" i="3"/>
  <c r="D389" i="3" s="1"/>
  <c r="D396" i="3" s="1"/>
  <c r="D368" i="3"/>
  <c r="D487" i="3" s="1"/>
  <c r="I36" i="3"/>
  <c r="D390" i="3"/>
  <c r="D393" i="3" s="1"/>
  <c r="D509" i="3"/>
  <c r="D508" i="3" s="1"/>
  <c r="D380" i="3"/>
  <c r="D383" i="3" s="1"/>
  <c r="G507" i="3"/>
  <c r="H243" i="3"/>
  <c r="F493" i="3"/>
  <c r="E350" i="3"/>
  <c r="G376" i="3"/>
  <c r="D350" i="3"/>
  <c r="G239" i="3"/>
  <c r="G244" i="3" s="1"/>
  <c r="G437" i="3" s="1"/>
  <c r="D470" i="3"/>
  <c r="D246" i="3"/>
  <c r="D437" i="3"/>
  <c r="D376" i="3"/>
  <c r="G350" i="3"/>
  <c r="G373" i="3" s="1"/>
  <c r="G464" i="3" s="1"/>
  <c r="E372" i="3"/>
  <c r="E435" i="3" s="1"/>
  <c r="F375" i="3"/>
  <c r="H189" i="3"/>
  <c r="H191" i="3" s="1"/>
  <c r="G380" i="3"/>
  <c r="G383" i="3" s="1"/>
  <c r="H384" i="3"/>
  <c r="H216" i="3"/>
  <c r="I15" i="5"/>
  <c r="K152" i="4"/>
  <c r="AP106" i="3"/>
  <c r="I324" i="3"/>
  <c r="I371" i="3"/>
  <c r="K160" i="4"/>
  <c r="J292" i="3"/>
  <c r="L129" i="3"/>
  <c r="I203" i="3"/>
  <c r="K252" i="4"/>
  <c r="I178" i="3"/>
  <c r="K199" i="4"/>
  <c r="I481" i="3"/>
  <c r="L213" i="4"/>
  <c r="AP84" i="3"/>
  <c r="I219" i="3"/>
  <c r="AP133" i="3"/>
  <c r="I458" i="3"/>
  <c r="I379" i="3"/>
  <c r="I264" i="3"/>
  <c r="J278" i="3"/>
  <c r="L106" i="3"/>
  <c r="I505" i="3"/>
  <c r="H508" i="3" s="1"/>
  <c r="K246" i="4"/>
  <c r="I238" i="3"/>
  <c r="I317" i="3"/>
  <c r="I196" i="3"/>
  <c r="I306" i="3"/>
  <c r="K257" i="4"/>
  <c r="I353" i="3"/>
  <c r="I335" i="3"/>
  <c r="I434" i="3"/>
  <c r="H436" i="3" s="1"/>
  <c r="N58" i="4"/>
  <c r="N80" i="4"/>
  <c r="K172" i="4"/>
  <c r="L133" i="3"/>
  <c r="K186" i="4"/>
  <c r="N107" i="4"/>
  <c r="K269" i="4"/>
  <c r="N103" i="4"/>
  <c r="I537" i="3"/>
  <c r="L227" i="4"/>
  <c r="I251" i="3"/>
  <c r="I401" i="3"/>
  <c r="H407" i="3" s="1"/>
  <c r="K241" i="4"/>
  <c r="H20" i="5"/>
  <c r="H21" i="5"/>
  <c r="H22" i="5" s="1"/>
  <c r="H234" i="3"/>
  <c r="H394" i="3"/>
  <c r="H309" i="3"/>
  <c r="H310" i="3" s="1"/>
  <c r="H311" i="3" s="1"/>
  <c r="H321" i="3"/>
  <c r="G508" i="3"/>
  <c r="H242" i="3"/>
  <c r="H223" i="3"/>
  <c r="H241" i="3" s="1"/>
  <c r="H346" i="3"/>
  <c r="H192" i="3"/>
  <c r="H511" i="3"/>
  <c r="H438" i="3"/>
  <c r="H364" i="3"/>
  <c r="I14" i="5"/>
  <c r="I359" i="3"/>
  <c r="I512" i="3"/>
  <c r="L226" i="4"/>
  <c r="K50" i="4"/>
  <c r="I370" i="3"/>
  <c r="I442" i="3"/>
  <c r="I357" i="3"/>
  <c r="I363" i="3"/>
  <c r="I518" i="3"/>
  <c r="I471" i="3"/>
  <c r="I402" i="3"/>
  <c r="K151" i="4"/>
  <c r="I467" i="3"/>
  <c r="I232" i="3"/>
  <c r="I345" i="3"/>
  <c r="I461" i="3"/>
  <c r="K198" i="4"/>
  <c r="I263" i="3"/>
  <c r="I177" i="3"/>
  <c r="I492" i="3"/>
  <c r="I382" i="3"/>
  <c r="I338" i="3"/>
  <c r="N57" i="4"/>
  <c r="I187" i="3"/>
  <c r="N102" i="4"/>
  <c r="L132" i="3"/>
  <c r="I220" i="3"/>
  <c r="I344" i="3"/>
  <c r="I527" i="3"/>
  <c r="I485" i="3"/>
  <c r="I462" i="3"/>
  <c r="I195" i="3"/>
  <c r="K39" i="4"/>
  <c r="I221" i="3"/>
  <c r="I242" i="3" s="1"/>
  <c r="I214" i="3"/>
  <c r="I215" i="3" s="1"/>
  <c r="I400" i="3"/>
  <c r="I403" i="3" s="1"/>
  <c r="AP105" i="3"/>
  <c r="AP132" i="3"/>
  <c r="I495" i="3"/>
  <c r="I190" i="3"/>
  <c r="I361" i="3"/>
  <c r="I336" i="3"/>
  <c r="I526" i="3"/>
  <c r="N79" i="4"/>
  <c r="I480" i="3"/>
  <c r="K245" i="4"/>
  <c r="K171" i="4"/>
  <c r="I433" i="3"/>
  <c r="K256" i="4"/>
  <c r="I340" i="3"/>
  <c r="I443" i="3"/>
  <c r="I536" i="3"/>
  <c r="I319" i="3"/>
  <c r="I362" i="3"/>
  <c r="I342" i="3"/>
  <c r="I188" i="3"/>
  <c r="I193" i="3" s="1"/>
  <c r="I360" i="3"/>
  <c r="I307" i="3"/>
  <c r="I309" i="3" s="1"/>
  <c r="I310" i="3" s="1"/>
  <c r="I311" i="3" s="1"/>
  <c r="J291" i="3"/>
  <c r="I381" i="3"/>
  <c r="I334" i="3"/>
  <c r="I354" i="3"/>
  <c r="I440" i="3"/>
  <c r="I387" i="3"/>
  <c r="K251" i="4"/>
  <c r="K45" i="4"/>
  <c r="AP83" i="3"/>
  <c r="I392" i="3"/>
  <c r="I222" i="3"/>
  <c r="I337" i="3"/>
  <c r="I320" i="3"/>
  <c r="I378" i="3"/>
  <c r="I484" i="3"/>
  <c r="I463" i="3"/>
  <c r="L105" i="3"/>
  <c r="I355" i="3"/>
  <c r="J277" i="3"/>
  <c r="I213" i="3"/>
  <c r="I391" i="3"/>
  <c r="I469" i="3"/>
  <c r="I441" i="3"/>
  <c r="I316" i="3"/>
  <c r="I318" i="3"/>
  <c r="I494" i="3"/>
  <c r="I516" i="3"/>
  <c r="I358" i="3"/>
  <c r="I472" i="3"/>
  <c r="L128" i="3"/>
  <c r="I323" i="3"/>
  <c r="K268" i="4"/>
  <c r="I343" i="3"/>
  <c r="I305" i="3"/>
  <c r="I531" i="3"/>
  <c r="K240" i="4"/>
  <c r="L212" i="4"/>
  <c r="N106" i="4"/>
  <c r="I341" i="3"/>
  <c r="I237" i="3"/>
  <c r="I457" i="3"/>
  <c r="I486" i="3"/>
  <c r="I356" i="3"/>
  <c r="I202" i="3"/>
  <c r="I339" i="3"/>
  <c r="K185" i="4"/>
  <c r="I233" i="3"/>
  <c r="I218" i="3"/>
  <c r="I504" i="3"/>
  <c r="I510" i="3" s="1"/>
  <c r="I352" i="3"/>
  <c r="I250" i="3"/>
  <c r="K159" i="4"/>
  <c r="K59" i="3"/>
  <c r="J70" i="3"/>
  <c r="J65" i="3"/>
  <c r="J53" i="3"/>
  <c r="J54" i="3" s="1"/>
  <c r="M83" i="3"/>
  <c r="M84" i="3"/>
  <c r="J75" i="3"/>
  <c r="J76" i="3" s="1"/>
  <c r="G375" i="3"/>
  <c r="F372" i="3"/>
  <c r="F435" i="3" s="1"/>
  <c r="E507" i="3"/>
  <c r="G509" i="3"/>
  <c r="F507" i="3"/>
  <c r="E368" i="3"/>
  <c r="E487" i="3" s="1"/>
  <c r="E376" i="3"/>
  <c r="F246" i="3"/>
  <c r="F470" i="3"/>
  <c r="F405" i="3"/>
  <c r="F437" i="3"/>
  <c r="E390" i="3"/>
  <c r="E393" i="3" s="1"/>
  <c r="E509" i="3"/>
  <c r="E380" i="3"/>
  <c r="E383" i="3" s="1"/>
  <c r="F487" i="3"/>
  <c r="F373" i="3"/>
  <c r="F464" i="3" s="1"/>
  <c r="G404" i="3"/>
  <c r="G435" i="3"/>
  <c r="G385" i="3"/>
  <c r="G388" i="3" s="1"/>
  <c r="F380" i="3"/>
  <c r="F383" i="3" s="1"/>
  <c r="F390" i="3"/>
  <c r="F393" i="3" s="1"/>
  <c r="F509" i="3"/>
  <c r="J52" i="3"/>
  <c r="K51" i="3"/>
  <c r="E239" i="3"/>
  <c r="E244" i="3" s="1"/>
  <c r="E493" i="3"/>
  <c r="G487" i="3"/>
  <c r="D385" i="3" l="1"/>
  <c r="D388" i="3" s="1"/>
  <c r="D395" i="3" s="1"/>
  <c r="D474" i="3" s="1"/>
  <c r="D404" i="3"/>
  <c r="I511" i="3"/>
  <c r="I517" i="3"/>
  <c r="D436" i="3"/>
  <c r="D445" i="3" s="1"/>
  <c r="G395" i="3"/>
  <c r="G397" i="3" s="1"/>
  <c r="D373" i="3"/>
  <c r="D464" i="3" s="1"/>
  <c r="D473" i="3" s="1"/>
  <c r="D515" i="3" s="1"/>
  <c r="D539" i="3"/>
  <c r="D541" i="3" s="1"/>
  <c r="D506" i="3"/>
  <c r="D530" i="3" s="1"/>
  <c r="D532" i="3" s="1"/>
  <c r="G405" i="3"/>
  <c r="D538" i="3"/>
  <c r="D540" i="3" s="1"/>
  <c r="J36" i="3"/>
  <c r="G470" i="3"/>
  <c r="G473" i="3" s="1"/>
  <c r="G515" i="3" s="1"/>
  <c r="G246" i="3"/>
  <c r="H439" i="3"/>
  <c r="I384" i="3"/>
  <c r="E385" i="3"/>
  <c r="E388" i="3" s="1"/>
  <c r="E395" i="3" s="1"/>
  <c r="I243" i="3"/>
  <c r="F506" i="3"/>
  <c r="F530" i="3" s="1"/>
  <c r="F532" i="3" s="1"/>
  <c r="I192" i="3"/>
  <c r="F404" i="3"/>
  <c r="F385" i="3"/>
  <c r="F388" i="3" s="1"/>
  <c r="F395" i="3" s="1"/>
  <c r="I189" i="3"/>
  <c r="I439" i="3" s="1"/>
  <c r="H406" i="3"/>
  <c r="G538" i="3"/>
  <c r="G540" i="3" s="1"/>
  <c r="E404" i="3"/>
  <c r="E539" i="3"/>
  <c r="E541" i="3" s="1"/>
  <c r="I364" i="3"/>
  <c r="I365" i="3" s="1"/>
  <c r="I223" i="3"/>
  <c r="I241" i="3" s="1"/>
  <c r="I321" i="3"/>
  <c r="H23" i="5"/>
  <c r="F538" i="3"/>
  <c r="F540" i="3" s="1"/>
  <c r="I216" i="3"/>
  <c r="I346" i="3"/>
  <c r="I347" i="3" s="1"/>
  <c r="I394" i="3"/>
  <c r="I234" i="3"/>
  <c r="I240" i="3" s="1"/>
  <c r="I245" i="3" s="1"/>
  <c r="J15" i="5"/>
  <c r="L172" i="4"/>
  <c r="J505" i="3"/>
  <c r="I508" i="3" s="1"/>
  <c r="L269" i="4"/>
  <c r="J306" i="3"/>
  <c r="M129" i="3"/>
  <c r="J251" i="3"/>
  <c r="L199" i="4"/>
  <c r="AQ84" i="3"/>
  <c r="L246" i="4"/>
  <c r="J335" i="3"/>
  <c r="J219" i="3"/>
  <c r="J324" i="3"/>
  <c r="J264" i="3"/>
  <c r="O80" i="4"/>
  <c r="L252" i="4"/>
  <c r="J203" i="3"/>
  <c r="J537" i="3"/>
  <c r="J196" i="3"/>
  <c r="J371" i="3"/>
  <c r="L241" i="4"/>
  <c r="M106" i="3"/>
  <c r="K292" i="3"/>
  <c r="L257" i="4"/>
  <c r="J379" i="3"/>
  <c r="J353" i="3"/>
  <c r="L152" i="4"/>
  <c r="K278" i="3"/>
  <c r="J481" i="3"/>
  <c r="M133" i="3"/>
  <c r="J401" i="3"/>
  <c r="I407" i="3" s="1"/>
  <c r="J317" i="3"/>
  <c r="J434" i="3"/>
  <c r="I436" i="3" s="1"/>
  <c r="J238" i="3"/>
  <c r="M227" i="4"/>
  <c r="O103" i="4"/>
  <c r="J178" i="3"/>
  <c r="AQ106" i="3"/>
  <c r="J458" i="3"/>
  <c r="M213" i="4"/>
  <c r="L186" i="4"/>
  <c r="AQ133" i="3"/>
  <c r="L160" i="4"/>
  <c r="O107" i="4"/>
  <c r="O58" i="4"/>
  <c r="H366" i="3"/>
  <c r="H367" i="3" s="1"/>
  <c r="H365" i="3"/>
  <c r="H374" i="3"/>
  <c r="J14" i="5"/>
  <c r="J355" i="3"/>
  <c r="J338" i="3"/>
  <c r="L251" i="4"/>
  <c r="L198" i="4"/>
  <c r="J486" i="3"/>
  <c r="J352" i="3"/>
  <c r="J381" i="3"/>
  <c r="J440" i="3"/>
  <c r="J232" i="3"/>
  <c r="J400" i="3"/>
  <c r="J484" i="3"/>
  <c r="L185" i="4"/>
  <c r="J461" i="3"/>
  <c r="J472" i="3"/>
  <c r="J187" i="3"/>
  <c r="J221" i="3"/>
  <c r="J242" i="3" s="1"/>
  <c r="J387" i="3"/>
  <c r="L50" i="4"/>
  <c r="J202" i="3"/>
  <c r="M105" i="3"/>
  <c r="J457" i="3"/>
  <c r="J531" i="3"/>
  <c r="J402" i="3"/>
  <c r="L245" i="4"/>
  <c r="J336" i="3"/>
  <c r="J526" i="3"/>
  <c r="J442" i="3"/>
  <c r="J222" i="3"/>
  <c r="J340" i="3"/>
  <c r="J362" i="3"/>
  <c r="J492" i="3"/>
  <c r="J443" i="3"/>
  <c r="J391" i="3"/>
  <c r="L171" i="4"/>
  <c r="J218" i="3"/>
  <c r="J337" i="3"/>
  <c r="J512" i="3"/>
  <c r="J378" i="3"/>
  <c r="L256" i="4"/>
  <c r="J177" i="3"/>
  <c r="AQ83" i="3"/>
  <c r="J359" i="3"/>
  <c r="J188" i="3"/>
  <c r="J193" i="3" s="1"/>
  <c r="J527" i="3"/>
  <c r="J494" i="3"/>
  <c r="J516" i="3"/>
  <c r="M132" i="3"/>
  <c r="J213" i="3"/>
  <c r="J345" i="3"/>
  <c r="J319" i="3"/>
  <c r="J462" i="3"/>
  <c r="K277" i="3"/>
  <c r="J441" i="3"/>
  <c r="L151" i="4"/>
  <c r="J360" i="3"/>
  <c r="J190" i="3"/>
  <c r="J220" i="3"/>
  <c r="J463" i="3"/>
  <c r="J354" i="3"/>
  <c r="AQ132" i="3"/>
  <c r="J433" i="3"/>
  <c r="J339" i="3"/>
  <c r="J214" i="3"/>
  <c r="J215" i="3" s="1"/>
  <c r="J323" i="3"/>
  <c r="J341" i="3"/>
  <c r="M212" i="4"/>
  <c r="J263" i="3"/>
  <c r="J467" i="3"/>
  <c r="J358" i="3"/>
  <c r="J471" i="3"/>
  <c r="J195" i="3"/>
  <c r="J305" i="3"/>
  <c r="J480" i="3"/>
  <c r="M128" i="3"/>
  <c r="O106" i="4"/>
  <c r="J233" i="3"/>
  <c r="J370" i="3"/>
  <c r="J342" i="3"/>
  <c r="J307" i="3"/>
  <c r="J321" i="3" s="1"/>
  <c r="J469" i="3"/>
  <c r="J363" i="3"/>
  <c r="J318" i="3"/>
  <c r="L45" i="4"/>
  <c r="J316" i="3"/>
  <c r="J237" i="3"/>
  <c r="J250" i="3"/>
  <c r="J392" i="3"/>
  <c r="AQ105" i="3"/>
  <c r="J344" i="3"/>
  <c r="J504" i="3"/>
  <c r="J510" i="3" s="1"/>
  <c r="J357" i="3"/>
  <c r="J382" i="3"/>
  <c r="J343" i="3"/>
  <c r="L268" i="4"/>
  <c r="J485" i="3"/>
  <c r="J518" i="3"/>
  <c r="L39" i="4"/>
  <c r="J320" i="3"/>
  <c r="L159" i="4"/>
  <c r="J334" i="3"/>
  <c r="J356" i="3"/>
  <c r="O79" i="4"/>
  <c r="L240" i="4"/>
  <c r="J536" i="3"/>
  <c r="J495" i="3"/>
  <c r="J361" i="3"/>
  <c r="O102" i="4"/>
  <c r="K291" i="3"/>
  <c r="M226" i="4"/>
  <c r="O57" i="4"/>
  <c r="K53" i="3"/>
  <c r="K54" i="3" s="1"/>
  <c r="N84" i="3"/>
  <c r="N83" i="3"/>
  <c r="K65" i="3"/>
  <c r="L59" i="3"/>
  <c r="K70" i="3"/>
  <c r="K75" i="3"/>
  <c r="K76" i="3" s="1"/>
  <c r="I20" i="5"/>
  <c r="I21" i="5"/>
  <c r="I22" i="5" s="1"/>
  <c r="H348" i="3"/>
  <c r="H349" i="3" s="1"/>
  <c r="H347" i="3"/>
  <c r="F539" i="3"/>
  <c r="F541" i="3" s="1"/>
  <c r="I438" i="3"/>
  <c r="H308" i="3"/>
  <c r="H240" i="3"/>
  <c r="H245" i="3" s="1"/>
  <c r="H235" i="3"/>
  <c r="G506" i="3"/>
  <c r="G530" i="3" s="1"/>
  <c r="G532" i="3" s="1"/>
  <c r="G539" i="3"/>
  <c r="G541" i="3" s="1"/>
  <c r="E373" i="3"/>
  <c r="E464" i="3" s="1"/>
  <c r="E538" i="3"/>
  <c r="E540" i="3" s="1"/>
  <c r="E246" i="3"/>
  <c r="E470" i="3"/>
  <c r="E437" i="3"/>
  <c r="E444" i="3" s="1"/>
  <c r="E446" i="3" s="1"/>
  <c r="E405" i="3"/>
  <c r="K52" i="3"/>
  <c r="L51" i="3"/>
  <c r="F445" i="3"/>
  <c r="F447" i="3" s="1"/>
  <c r="F444" i="3"/>
  <c r="F446" i="3" s="1"/>
  <c r="E496" i="3"/>
  <c r="E491" i="3" s="1"/>
  <c r="E483" i="3"/>
  <c r="D496" i="3"/>
  <c r="D491" i="3" s="1"/>
  <c r="D483" i="3"/>
  <c r="G496" i="3"/>
  <c r="G491" i="3" s="1"/>
  <c r="G483" i="3"/>
  <c r="F460" i="3"/>
  <c r="F473" i="3"/>
  <c r="F515" i="3" s="1"/>
  <c r="E506" i="3"/>
  <c r="E530" i="3" s="1"/>
  <c r="G460" i="3"/>
  <c r="G445" i="3"/>
  <c r="G447" i="3" s="1"/>
  <c r="G444" i="3"/>
  <c r="G446" i="3" s="1"/>
  <c r="F496" i="3"/>
  <c r="F491" i="3" s="1"/>
  <c r="F483" i="3"/>
  <c r="J517" i="3" l="1"/>
  <c r="D460" i="3"/>
  <c r="D444" i="3"/>
  <c r="D446" i="3" s="1"/>
  <c r="G474" i="3"/>
  <c r="G468" i="3" s="1"/>
  <c r="G476" i="3" s="1"/>
  <c r="J223" i="3"/>
  <c r="J241" i="3" s="1"/>
  <c r="D397" i="3"/>
  <c r="D514" i="3" s="1"/>
  <c r="D513" i="3" s="1"/>
  <c r="K36" i="3"/>
  <c r="G514" i="3"/>
  <c r="G513" i="3" s="1"/>
  <c r="I366" i="3"/>
  <c r="I367" i="3" s="1"/>
  <c r="I191" i="3"/>
  <c r="I406" i="3"/>
  <c r="J216" i="3"/>
  <c r="J189" i="3"/>
  <c r="J191" i="3" s="1"/>
  <c r="J384" i="3"/>
  <c r="J511" i="3"/>
  <c r="J192" i="3"/>
  <c r="I374" i="3"/>
  <c r="I386" i="3" s="1"/>
  <c r="I389" i="3" s="1"/>
  <c r="I396" i="3" s="1"/>
  <c r="J234" i="3"/>
  <c r="J308" i="3" s="1"/>
  <c r="I348" i="3"/>
  <c r="I349" i="3" s="1"/>
  <c r="H350" i="3"/>
  <c r="J346" i="3"/>
  <c r="J347" i="3" s="1"/>
  <c r="I235" i="3"/>
  <c r="I493" i="3" s="1"/>
  <c r="I308" i="3"/>
  <c r="I23" i="5"/>
  <c r="J394" i="3"/>
  <c r="J243" i="3"/>
  <c r="J364" i="3"/>
  <c r="J366" i="3" s="1"/>
  <c r="J367" i="3" s="1"/>
  <c r="H386" i="3"/>
  <c r="H389" i="3" s="1"/>
  <c r="H396" i="3" s="1"/>
  <c r="H507" i="3"/>
  <c r="H509" i="3"/>
  <c r="H380" i="3"/>
  <c r="H383" i="3" s="1"/>
  <c r="H390" i="3"/>
  <c r="H393" i="3" s="1"/>
  <c r="K15" i="5"/>
  <c r="K324" i="3"/>
  <c r="K537" i="3"/>
  <c r="K505" i="3"/>
  <c r="J508" i="3" s="1"/>
  <c r="K178" i="3"/>
  <c r="N133" i="3"/>
  <c r="P58" i="4"/>
  <c r="M257" i="4"/>
  <c r="M152" i="4"/>
  <c r="AR133" i="3"/>
  <c r="P103" i="4"/>
  <c r="N227" i="4"/>
  <c r="K353" i="3"/>
  <c r="N106" i="3"/>
  <c r="K196" i="3"/>
  <c r="K219" i="3"/>
  <c r="K434" i="3"/>
  <c r="J436" i="3" s="1"/>
  <c r="K379" i="3"/>
  <c r="M186" i="4"/>
  <c r="AR106" i="3"/>
  <c r="K335" i="3"/>
  <c r="AR84" i="3"/>
  <c r="K401" i="3"/>
  <c r="J407" i="3" s="1"/>
  <c r="M246" i="4"/>
  <c r="P107" i="4"/>
  <c r="N213" i="4"/>
  <c r="K458" i="3"/>
  <c r="M199" i="4"/>
  <c r="P80" i="4"/>
  <c r="K264" i="3"/>
  <c r="M160" i="4"/>
  <c r="N129" i="3"/>
  <c r="M269" i="4"/>
  <c r="M241" i="4"/>
  <c r="M172" i="4"/>
  <c r="K371" i="3"/>
  <c r="K251" i="3"/>
  <c r="K317" i="3"/>
  <c r="L278" i="3"/>
  <c r="K481" i="3"/>
  <c r="K238" i="3"/>
  <c r="M252" i="4"/>
  <c r="K203" i="3"/>
  <c r="K306" i="3"/>
  <c r="L292" i="3"/>
  <c r="H372" i="3"/>
  <c r="J20" i="5"/>
  <c r="J21" i="5"/>
  <c r="J22" i="5" s="1"/>
  <c r="M59" i="3"/>
  <c r="L65" i="3"/>
  <c r="L53" i="3"/>
  <c r="L54" i="3" s="1"/>
  <c r="O84" i="3"/>
  <c r="O83" i="3"/>
  <c r="L70" i="3"/>
  <c r="L75" i="3"/>
  <c r="L76" i="3" s="1"/>
  <c r="J309" i="3"/>
  <c r="J310" i="3" s="1"/>
  <c r="J311" i="3" s="1"/>
  <c r="H368" i="3"/>
  <c r="H375" i="3"/>
  <c r="I375" i="3"/>
  <c r="H239" i="3"/>
  <c r="H244" i="3" s="1"/>
  <c r="H493" i="3"/>
  <c r="K14" i="5"/>
  <c r="K221" i="3"/>
  <c r="K242" i="3" s="1"/>
  <c r="K355" i="3"/>
  <c r="M256" i="4"/>
  <c r="M45" i="4"/>
  <c r="M268" i="4"/>
  <c r="K263" i="3"/>
  <c r="K250" i="3"/>
  <c r="K339" i="3"/>
  <c r="K381" i="3"/>
  <c r="K391" i="3"/>
  <c r="M185" i="4"/>
  <c r="K202" i="3"/>
  <c r="M240" i="4"/>
  <c r="K354" i="3"/>
  <c r="K188" i="3"/>
  <c r="K193" i="3" s="1"/>
  <c r="K233" i="3"/>
  <c r="K316" i="3"/>
  <c r="K492" i="3"/>
  <c r="M245" i="4"/>
  <c r="K480" i="3"/>
  <c r="K387" i="3"/>
  <c r="K370" i="3"/>
  <c r="P57" i="4"/>
  <c r="K358" i="3"/>
  <c r="K526" i="3"/>
  <c r="K334" i="3"/>
  <c r="K218" i="3"/>
  <c r="K357" i="3"/>
  <c r="K527" i="3"/>
  <c r="N105" i="3"/>
  <c r="K516" i="3"/>
  <c r="K222" i="3"/>
  <c r="K363" i="3"/>
  <c r="M198" i="4"/>
  <c r="K485" i="3"/>
  <c r="K337" i="3"/>
  <c r="K495" i="3"/>
  <c r="K486" i="3"/>
  <c r="P102" i="4"/>
  <c r="K512" i="3"/>
  <c r="K362" i="3"/>
  <c r="K400" i="3"/>
  <c r="M50" i="4"/>
  <c r="K536" i="3"/>
  <c r="K471" i="3"/>
  <c r="P79" i="4"/>
  <c r="K433" i="3"/>
  <c r="K438" i="3" s="1"/>
  <c r="K214" i="3"/>
  <c r="K215" i="3" s="1"/>
  <c r="K356" i="3"/>
  <c r="K443" i="3"/>
  <c r="K494" i="3"/>
  <c r="K402" i="3"/>
  <c r="K462" i="3"/>
  <c r="AR83" i="3"/>
  <c r="K343" i="3"/>
  <c r="K340" i="3"/>
  <c r="K484" i="3"/>
  <c r="K461" i="3"/>
  <c r="K305" i="3"/>
  <c r="AR105" i="3"/>
  <c r="K467" i="3"/>
  <c r="M151" i="4"/>
  <c r="K342" i="3"/>
  <c r="P106" i="4"/>
  <c r="K345" i="3"/>
  <c r="N132" i="3"/>
  <c r="K504" i="3"/>
  <c r="K510" i="3" s="1"/>
  <c r="K232" i="3"/>
  <c r="K220" i="3"/>
  <c r="M251" i="4"/>
  <c r="K352" i="3"/>
  <c r="N212" i="4"/>
  <c r="K190" i="3"/>
  <c r="K307" i="3"/>
  <c r="K309" i="3" s="1"/>
  <c r="K310" i="3" s="1"/>
  <c r="K311" i="3" s="1"/>
  <c r="K338" i="3"/>
  <c r="K518" i="3"/>
  <c r="K392" i="3"/>
  <c r="K378" i="3"/>
  <c r="K440" i="3"/>
  <c r="AR132" i="3"/>
  <c r="K472" i="3"/>
  <c r="L291" i="3"/>
  <c r="K344" i="3"/>
  <c r="K341" i="3"/>
  <c r="K463" i="3"/>
  <c r="K441" i="3"/>
  <c r="K237" i="3"/>
  <c r="K469" i="3"/>
  <c r="K361" i="3"/>
  <c r="K360" i="3"/>
  <c r="K531" i="3"/>
  <c r="K382" i="3"/>
  <c r="K457" i="3"/>
  <c r="K177" i="3"/>
  <c r="N128" i="3"/>
  <c r="K187" i="3"/>
  <c r="K359" i="3"/>
  <c r="K320" i="3"/>
  <c r="N226" i="4"/>
  <c r="M159" i="4"/>
  <c r="M39" i="4"/>
  <c r="K195" i="3"/>
  <c r="K336" i="3"/>
  <c r="L277" i="3"/>
  <c r="K213" i="3"/>
  <c r="K318" i="3"/>
  <c r="K323" i="3"/>
  <c r="M171" i="4"/>
  <c r="K442" i="3"/>
  <c r="K319" i="3"/>
  <c r="J438" i="3"/>
  <c r="J403" i="3"/>
  <c r="H376" i="3"/>
  <c r="I509" i="3"/>
  <c r="I380" i="3"/>
  <c r="I383" i="3" s="1"/>
  <c r="I390" i="3"/>
  <c r="I393" i="3" s="1"/>
  <c r="E473" i="3"/>
  <c r="E515" i="3" s="1"/>
  <c r="E460" i="3"/>
  <c r="F397" i="3"/>
  <c r="F514" i="3" s="1"/>
  <c r="F513" i="3" s="1"/>
  <c r="D499" i="3"/>
  <c r="D500" i="3" s="1"/>
  <c r="E482" i="3" s="1"/>
  <c r="E532" i="3"/>
  <c r="M51" i="3"/>
  <c r="L52" i="3"/>
  <c r="E445" i="3"/>
  <c r="E447" i="3" s="1"/>
  <c r="E474" i="3"/>
  <c r="E397" i="3"/>
  <c r="E514" i="3" s="1"/>
  <c r="G499" i="3"/>
  <c r="D447" i="3"/>
  <c r="F499" i="3"/>
  <c r="D468" i="3"/>
  <c r="E499" i="3"/>
  <c r="F474" i="3"/>
  <c r="F468" i="3" s="1"/>
  <c r="F476" i="3" s="1"/>
  <c r="D476" i="3" l="1"/>
  <c r="D477" i="3" s="1"/>
  <c r="E459" i="3" s="1"/>
  <c r="K517" i="3"/>
  <c r="I368" i="3"/>
  <c r="I487" i="3" s="1"/>
  <c r="J439" i="3"/>
  <c r="I372" i="3"/>
  <c r="I404" i="3" s="1"/>
  <c r="L36" i="3"/>
  <c r="I239" i="3"/>
  <c r="I244" i="3" s="1"/>
  <c r="I437" i="3" s="1"/>
  <c r="I350" i="3"/>
  <c r="I376" i="3"/>
  <c r="J240" i="3"/>
  <c r="J245" i="3" s="1"/>
  <c r="J509" i="3" s="1"/>
  <c r="J365" i="3"/>
  <c r="J375" i="3" s="1"/>
  <c r="K223" i="3"/>
  <c r="K241" i="3" s="1"/>
  <c r="J406" i="3"/>
  <c r="I507" i="3"/>
  <c r="I538" i="3" s="1"/>
  <c r="I540" i="3" s="1"/>
  <c r="J235" i="3"/>
  <c r="J493" i="3" s="1"/>
  <c r="K216" i="3"/>
  <c r="K234" i="3"/>
  <c r="K235" i="3" s="1"/>
  <c r="H539" i="3"/>
  <c r="H541" i="3" s="1"/>
  <c r="K321" i="3"/>
  <c r="K394" i="3"/>
  <c r="K192" i="3"/>
  <c r="K384" i="3"/>
  <c r="J374" i="3"/>
  <c r="J386" i="3" s="1"/>
  <c r="J389" i="3" s="1"/>
  <c r="J396" i="3" s="1"/>
  <c r="J348" i="3"/>
  <c r="J349" i="3" s="1"/>
  <c r="J372" i="3" s="1"/>
  <c r="E468" i="3"/>
  <c r="E476" i="3" s="1"/>
  <c r="K364" i="3"/>
  <c r="K365" i="3" s="1"/>
  <c r="K243" i="3"/>
  <c r="K189" i="3"/>
  <c r="K439" i="3" s="1"/>
  <c r="K346" i="3"/>
  <c r="K347" i="3" s="1"/>
  <c r="E513" i="3"/>
  <c r="J23" i="5"/>
  <c r="K403" i="3"/>
  <c r="L14" i="5"/>
  <c r="L221" i="3"/>
  <c r="L242" i="3" s="1"/>
  <c r="L318" i="3"/>
  <c r="L391" i="3"/>
  <c r="L495" i="3"/>
  <c r="L195" i="3"/>
  <c r="Q57" i="4"/>
  <c r="L316" i="3"/>
  <c r="L433" i="3"/>
  <c r="L438" i="3" s="1"/>
  <c r="L518" i="3"/>
  <c r="L536" i="3"/>
  <c r="L472" i="3"/>
  <c r="L461" i="3"/>
  <c r="L250" i="3"/>
  <c r="L177" i="3"/>
  <c r="L361" i="3"/>
  <c r="L440" i="3"/>
  <c r="L486" i="3"/>
  <c r="N151" i="4"/>
  <c r="Q102" i="4"/>
  <c r="L202" i="3"/>
  <c r="O226" i="4"/>
  <c r="L232" i="3"/>
  <c r="N159" i="4"/>
  <c r="L358" i="3"/>
  <c r="L485" i="3"/>
  <c r="L305" i="3"/>
  <c r="L343" i="3"/>
  <c r="L363" i="3"/>
  <c r="L220" i="3"/>
  <c r="L214" i="3"/>
  <c r="L215" i="3" s="1"/>
  <c r="N198" i="4"/>
  <c r="O132" i="3"/>
  <c r="L337" i="3"/>
  <c r="N251" i="4"/>
  <c r="AS105" i="3"/>
  <c r="N268" i="4"/>
  <c r="L187" i="3"/>
  <c r="L307" i="3"/>
  <c r="L309" i="3" s="1"/>
  <c r="L310" i="3" s="1"/>
  <c r="L311" i="3" s="1"/>
  <c r="L442" i="3"/>
  <c r="L356" i="3"/>
  <c r="L342" i="3"/>
  <c r="N39" i="4"/>
  <c r="L471" i="3"/>
  <c r="L336" i="3"/>
  <c r="L354" i="3"/>
  <c r="L233" i="3"/>
  <c r="L441" i="3"/>
  <c r="L370" i="3"/>
  <c r="L516" i="3"/>
  <c r="N171" i="4"/>
  <c r="L355" i="3"/>
  <c r="L222" i="3"/>
  <c r="L512" i="3"/>
  <c r="L402" i="3"/>
  <c r="M291" i="3"/>
  <c r="L494" i="3"/>
  <c r="L443" i="3"/>
  <c r="L359" i="3"/>
  <c r="L339" i="3"/>
  <c r="L526" i="3"/>
  <c r="O212" i="4"/>
  <c r="N45" i="4"/>
  <c r="L190" i="3"/>
  <c r="L392" i="3"/>
  <c r="N50" i="4"/>
  <c r="L352" i="3"/>
  <c r="L480" i="3"/>
  <c r="L338" i="3"/>
  <c r="O105" i="3"/>
  <c r="AS83" i="3"/>
  <c r="N245" i="4"/>
  <c r="N256" i="4"/>
  <c r="L462" i="3"/>
  <c r="O128" i="3"/>
  <c r="L527" i="3"/>
  <c r="Q106" i="4"/>
  <c r="L484" i="3"/>
  <c r="L341" i="3"/>
  <c r="L213" i="3"/>
  <c r="M277" i="3"/>
  <c r="Q79" i="4"/>
  <c r="L237" i="3"/>
  <c r="L531" i="3"/>
  <c r="L492" i="3"/>
  <c r="L360" i="3"/>
  <c r="L504" i="3"/>
  <c r="L510" i="3" s="1"/>
  <c r="L319" i="3"/>
  <c r="AS132" i="3"/>
  <c r="L323" i="3"/>
  <c r="L334" i="3"/>
  <c r="L340" i="3"/>
  <c r="L362" i="3"/>
  <c r="L320" i="3"/>
  <c r="L382" i="3"/>
  <c r="N185" i="4"/>
  <c r="L263" i="3"/>
  <c r="L218" i="3"/>
  <c r="L344" i="3"/>
  <c r="L357" i="3"/>
  <c r="L400" i="3"/>
  <c r="L403" i="3" s="1"/>
  <c r="L469" i="3"/>
  <c r="L463" i="3"/>
  <c r="N240" i="4"/>
  <c r="L467" i="3"/>
  <c r="L381" i="3"/>
  <c r="L345" i="3"/>
  <c r="L457" i="3"/>
  <c r="L188" i="3"/>
  <c r="L193" i="3" s="1"/>
  <c r="L378" i="3"/>
  <c r="L387" i="3"/>
  <c r="P84" i="3"/>
  <c r="M75" i="3"/>
  <c r="M76" i="3" s="1"/>
  <c r="M70" i="3"/>
  <c r="M53" i="3"/>
  <c r="M54" i="3" s="1"/>
  <c r="N59" i="3"/>
  <c r="P83" i="3"/>
  <c r="M65" i="3"/>
  <c r="H538" i="3"/>
  <c r="H540" i="3" s="1"/>
  <c r="H506" i="3"/>
  <c r="H530" i="3" s="1"/>
  <c r="H532" i="3" s="1"/>
  <c r="H246" i="3"/>
  <c r="H437" i="3"/>
  <c r="H470" i="3"/>
  <c r="H405" i="3"/>
  <c r="H373" i="3"/>
  <c r="H464" i="3" s="1"/>
  <c r="H487" i="3"/>
  <c r="L15" i="5"/>
  <c r="N241" i="4"/>
  <c r="N246" i="4"/>
  <c r="L434" i="3"/>
  <c r="K436" i="3" s="1"/>
  <c r="N172" i="4"/>
  <c r="Q80" i="4"/>
  <c r="Q58" i="4"/>
  <c r="Q107" i="4"/>
  <c r="Q103" i="4"/>
  <c r="N152" i="4"/>
  <c r="L505" i="3"/>
  <c r="K508" i="3" s="1"/>
  <c r="L371" i="3"/>
  <c r="O106" i="3"/>
  <c r="L264" i="3"/>
  <c r="L458" i="3"/>
  <c r="N186" i="4"/>
  <c r="N199" i="4"/>
  <c r="M292" i="3"/>
  <c r="L335" i="3"/>
  <c r="L537" i="3"/>
  <c r="AS106" i="3"/>
  <c r="L251" i="3"/>
  <c r="L203" i="3"/>
  <c r="L219" i="3"/>
  <c r="M278" i="3"/>
  <c r="N252" i="4"/>
  <c r="O129" i="3"/>
  <c r="AS84" i="3"/>
  <c r="L317" i="3"/>
  <c r="N269" i="4"/>
  <c r="AS133" i="3"/>
  <c r="L238" i="3"/>
  <c r="L178" i="3"/>
  <c r="L324" i="3"/>
  <c r="O213" i="4"/>
  <c r="N257" i="4"/>
  <c r="L306" i="3"/>
  <c r="L401" i="3"/>
  <c r="K407" i="3" s="1"/>
  <c r="O227" i="4"/>
  <c r="L196" i="3"/>
  <c r="N160" i="4"/>
  <c r="L353" i="3"/>
  <c r="O133" i="3"/>
  <c r="L379" i="3"/>
  <c r="L481" i="3"/>
  <c r="H404" i="3"/>
  <c r="H385" i="3"/>
  <c r="H388" i="3" s="1"/>
  <c r="H395" i="3" s="1"/>
  <c r="H435" i="3"/>
  <c r="K511" i="3"/>
  <c r="K20" i="5"/>
  <c r="K21" i="5"/>
  <c r="K22" i="5" s="1"/>
  <c r="E500" i="3"/>
  <c r="F482" i="3" s="1"/>
  <c r="F500" i="3" s="1"/>
  <c r="G482" i="3" s="1"/>
  <c r="G500" i="3" s="1"/>
  <c r="H482" i="3" s="1"/>
  <c r="N51" i="3"/>
  <c r="M52" i="3"/>
  <c r="I246" i="3" l="1"/>
  <c r="L517" i="3"/>
  <c r="I373" i="3"/>
  <c r="I464" i="3" s="1"/>
  <c r="I460" i="3" s="1"/>
  <c r="I385" i="3"/>
  <c r="I388" i="3" s="1"/>
  <c r="I395" i="3" s="1"/>
  <c r="I397" i="3" s="1"/>
  <c r="I435" i="3"/>
  <c r="I445" i="3" s="1"/>
  <c r="I447" i="3" s="1"/>
  <c r="I470" i="3"/>
  <c r="I405" i="3"/>
  <c r="M36" i="3"/>
  <c r="D325" i="3" s="1"/>
  <c r="K240" i="3"/>
  <c r="K245" i="3" s="1"/>
  <c r="K380" i="3" s="1"/>
  <c r="K383" i="3" s="1"/>
  <c r="J380" i="3"/>
  <c r="J383" i="3" s="1"/>
  <c r="J390" i="3"/>
  <c r="J393" i="3" s="1"/>
  <c r="I506" i="3"/>
  <c r="I530" i="3" s="1"/>
  <c r="I532" i="3" s="1"/>
  <c r="J368" i="3"/>
  <c r="J487" i="3" s="1"/>
  <c r="K308" i="3"/>
  <c r="J350" i="3"/>
  <c r="I539" i="3"/>
  <c r="I541" i="3" s="1"/>
  <c r="L321" i="3"/>
  <c r="L192" i="3"/>
  <c r="J239" i="3"/>
  <c r="J244" i="3" s="1"/>
  <c r="J405" i="3" s="1"/>
  <c r="K493" i="3"/>
  <c r="L189" i="3"/>
  <c r="L191" i="3" s="1"/>
  <c r="K348" i="3"/>
  <c r="K349" i="3" s="1"/>
  <c r="J376" i="3"/>
  <c r="L223" i="3"/>
  <c r="L241" i="3" s="1"/>
  <c r="K239" i="3"/>
  <c r="K244" i="3" s="1"/>
  <c r="K405" i="3" s="1"/>
  <c r="L234" i="3"/>
  <c r="L235" i="3" s="1"/>
  <c r="J507" i="3"/>
  <c r="J539" i="3" s="1"/>
  <c r="J541" i="3" s="1"/>
  <c r="L346" i="3"/>
  <c r="L348" i="3" s="1"/>
  <c r="L349" i="3" s="1"/>
  <c r="K23" i="5"/>
  <c r="L384" i="3"/>
  <c r="L243" i="3"/>
  <c r="L511" i="3"/>
  <c r="L216" i="3"/>
  <c r="K374" i="3"/>
  <c r="K386" i="3" s="1"/>
  <c r="K389" i="3" s="1"/>
  <c r="K396" i="3" s="1"/>
  <c r="K366" i="3"/>
  <c r="L364" i="3"/>
  <c r="L394" i="3"/>
  <c r="K406" i="3"/>
  <c r="K191" i="3"/>
  <c r="H397" i="3"/>
  <c r="H514" i="3" s="1"/>
  <c r="H474" i="3"/>
  <c r="H445" i="3"/>
  <c r="H447" i="3" s="1"/>
  <c r="H444" i="3"/>
  <c r="H483" i="3"/>
  <c r="H496" i="3"/>
  <c r="H491" i="3" s="1"/>
  <c r="Q84" i="3"/>
  <c r="N70" i="3"/>
  <c r="N53" i="3"/>
  <c r="N54" i="3" s="1"/>
  <c r="N65" i="3"/>
  <c r="N75" i="3"/>
  <c r="N76" i="3" s="1"/>
  <c r="Q83" i="3"/>
  <c r="O59" i="3"/>
  <c r="M15" i="5"/>
  <c r="P227" i="4"/>
  <c r="P133" i="3"/>
  <c r="M317" i="3"/>
  <c r="M306" i="3"/>
  <c r="M178" i="3"/>
  <c r="P106" i="3"/>
  <c r="AT106" i="3"/>
  <c r="M264" i="3"/>
  <c r="M481" i="3"/>
  <c r="AT133" i="3"/>
  <c r="AT84" i="3"/>
  <c r="O172" i="4"/>
  <c r="M537" i="3"/>
  <c r="M219" i="3"/>
  <c r="O246" i="4"/>
  <c r="M371" i="3"/>
  <c r="M401" i="3"/>
  <c r="L407" i="3" s="1"/>
  <c r="O252" i="4"/>
  <c r="O241" i="4"/>
  <c r="M324" i="3"/>
  <c r="R103" i="4"/>
  <c r="P213" i="4"/>
  <c r="O186" i="4"/>
  <c r="O160" i="4"/>
  <c r="M458" i="3"/>
  <c r="O152" i="4"/>
  <c r="R80" i="4"/>
  <c r="N278" i="3"/>
  <c r="R107" i="4"/>
  <c r="P129" i="3"/>
  <c r="M203" i="3"/>
  <c r="M434" i="3"/>
  <c r="L436" i="3" s="1"/>
  <c r="M335" i="3"/>
  <c r="M251" i="3"/>
  <c r="M353" i="3"/>
  <c r="N292" i="3"/>
  <c r="M196" i="3"/>
  <c r="M505" i="3"/>
  <c r="L508" i="3" s="1"/>
  <c r="R58" i="4"/>
  <c r="M238" i="3"/>
  <c r="M379" i="3"/>
  <c r="O257" i="4"/>
  <c r="O269" i="4"/>
  <c r="O199" i="4"/>
  <c r="H473" i="3"/>
  <c r="H515" i="3" s="1"/>
  <c r="H460" i="3"/>
  <c r="K375" i="3"/>
  <c r="I496" i="3"/>
  <c r="I491" i="3" s="1"/>
  <c r="I483" i="3"/>
  <c r="L20" i="5"/>
  <c r="L21" i="5"/>
  <c r="L22" i="5" s="1"/>
  <c r="M14" i="5"/>
  <c r="M340" i="3"/>
  <c r="M361" i="3"/>
  <c r="M378" i="3"/>
  <c r="O185" i="4"/>
  <c r="M516" i="3"/>
  <c r="N291" i="3"/>
  <c r="M188" i="3"/>
  <c r="M193" i="3" s="1"/>
  <c r="M531" i="3"/>
  <c r="M512" i="3"/>
  <c r="M370" i="3"/>
  <c r="O159" i="4"/>
  <c r="M472" i="3"/>
  <c r="M391" i="3"/>
  <c r="AT132" i="3"/>
  <c r="M345" i="3"/>
  <c r="M518" i="3"/>
  <c r="M485" i="3"/>
  <c r="M334" i="3"/>
  <c r="O256" i="4"/>
  <c r="M457" i="3"/>
  <c r="M218" i="3"/>
  <c r="M526" i="3"/>
  <c r="M467" i="3"/>
  <c r="M320" i="3"/>
  <c r="P128" i="3"/>
  <c r="O251" i="4"/>
  <c r="M336" i="3"/>
  <c r="M504" i="3"/>
  <c r="M510" i="3" s="1"/>
  <c r="M233" i="3"/>
  <c r="M469" i="3"/>
  <c r="R79" i="4"/>
  <c r="M344" i="3"/>
  <c r="M213" i="3"/>
  <c r="O45" i="4"/>
  <c r="AT83" i="3"/>
  <c r="M356" i="3"/>
  <c r="P212" i="4"/>
  <c r="M202" i="3"/>
  <c r="M232" i="3"/>
  <c r="O245" i="4"/>
  <c r="M527" i="3"/>
  <c r="M402" i="3"/>
  <c r="M442" i="3"/>
  <c r="M187" i="3"/>
  <c r="M319" i="3"/>
  <c r="AT105" i="3"/>
  <c r="M536" i="3"/>
  <c r="M352" i="3"/>
  <c r="M190" i="3"/>
  <c r="M440" i="3"/>
  <c r="M338" i="3"/>
  <c r="M354" i="3"/>
  <c r="M486" i="3"/>
  <c r="M495" i="3"/>
  <c r="M237" i="3"/>
  <c r="R57" i="4"/>
  <c r="M363" i="3"/>
  <c r="M222" i="3"/>
  <c r="M400" i="3"/>
  <c r="M403" i="3" s="1"/>
  <c r="M305" i="3"/>
  <c r="M381" i="3"/>
  <c r="M443" i="3"/>
  <c r="M494" i="3"/>
  <c r="M471" i="3"/>
  <c r="M492" i="3"/>
  <c r="N277" i="3"/>
  <c r="M360" i="3"/>
  <c r="M307" i="3"/>
  <c r="M321" i="3" s="1"/>
  <c r="M480" i="3"/>
  <c r="P105" i="3"/>
  <c r="M355" i="3"/>
  <c r="R106" i="4"/>
  <c r="O171" i="4"/>
  <c r="M362" i="3"/>
  <c r="M462" i="3"/>
  <c r="O151" i="4"/>
  <c r="M343" i="3"/>
  <c r="O39" i="4"/>
  <c r="O50" i="4"/>
  <c r="M357" i="3"/>
  <c r="O268" i="4"/>
  <c r="M195" i="3"/>
  <c r="M337" i="3"/>
  <c r="M318" i="3"/>
  <c r="O198" i="4"/>
  <c r="M484" i="3"/>
  <c r="M392" i="3"/>
  <c r="M359" i="3"/>
  <c r="M341" i="3"/>
  <c r="M358" i="3"/>
  <c r="M387" i="3"/>
  <c r="R102" i="4"/>
  <c r="M263" i="3"/>
  <c r="M441" i="3"/>
  <c r="M250" i="3"/>
  <c r="M214" i="3"/>
  <c r="M215" i="3" s="1"/>
  <c r="M342" i="3"/>
  <c r="M339" i="3"/>
  <c r="M382" i="3"/>
  <c r="M463" i="3"/>
  <c r="M177" i="3"/>
  <c r="P132" i="3"/>
  <c r="M461" i="3"/>
  <c r="M433" i="3"/>
  <c r="M323" i="3"/>
  <c r="M221" i="3"/>
  <c r="M242" i="3" s="1"/>
  <c r="O240" i="4"/>
  <c r="M220" i="3"/>
  <c r="P226" i="4"/>
  <c r="M316" i="3"/>
  <c r="E477" i="3"/>
  <c r="F459" i="3" s="1"/>
  <c r="F477" i="3" s="1"/>
  <c r="G459" i="3" s="1"/>
  <c r="G477" i="3" s="1"/>
  <c r="H459" i="3" s="1"/>
  <c r="J385" i="3"/>
  <c r="J388" i="3" s="1"/>
  <c r="J435" i="3"/>
  <c r="J404" i="3"/>
  <c r="O51" i="3"/>
  <c r="N52" i="3"/>
  <c r="I514" i="3" l="1"/>
  <c r="D328" i="3"/>
  <c r="D326" i="3"/>
  <c r="D327" i="3" s="1"/>
  <c r="D329" i="3"/>
  <c r="I444" i="3"/>
  <c r="I446" i="3" s="1"/>
  <c r="M517" i="3"/>
  <c r="I473" i="3"/>
  <c r="I515" i="3" s="1"/>
  <c r="K390" i="3"/>
  <c r="K393" i="3" s="1"/>
  <c r="I474" i="3"/>
  <c r="K509" i="3"/>
  <c r="M216" i="3"/>
  <c r="D330" i="3"/>
  <c r="N36" i="3"/>
  <c r="E325" i="3" s="1"/>
  <c r="J395" i="3"/>
  <c r="J397" i="3" s="1"/>
  <c r="H446" i="3"/>
  <c r="J373" i="3"/>
  <c r="J464" i="3" s="1"/>
  <c r="J460" i="3" s="1"/>
  <c r="L439" i="3"/>
  <c r="K437" i="3"/>
  <c r="L406" i="3"/>
  <c r="J437" i="3"/>
  <c r="J444" i="3" s="1"/>
  <c r="J446" i="3" s="1"/>
  <c r="J470" i="3"/>
  <c r="J24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M189" i="3"/>
  <c r="M191" i="3" s="1"/>
  <c r="L365" i="3"/>
  <c r="L375" i="3" s="1"/>
  <c r="M394" i="3"/>
  <c r="M384" i="3"/>
  <c r="M243" i="3"/>
  <c r="L366" i="3"/>
  <c r="L376" i="3" s="1"/>
  <c r="L23" i="5"/>
  <c r="M309" i="3"/>
  <c r="M310" i="3" s="1"/>
  <c r="M311" i="3" s="1"/>
  <c r="K367" i="3"/>
  <c r="K372" i="3" s="1"/>
  <c r="K376" i="3"/>
  <c r="M192" i="3"/>
  <c r="K368" i="3"/>
  <c r="K487" i="3" s="1"/>
  <c r="M234" i="3"/>
  <c r="M240" i="3" s="1"/>
  <c r="M245" i="3" s="1"/>
  <c r="M364" i="3"/>
  <c r="M365" i="3" s="1"/>
  <c r="I499" i="3"/>
  <c r="M223" i="3"/>
  <c r="M241" i="3" s="1"/>
  <c r="M346" i="3"/>
  <c r="M347" i="3" s="1"/>
  <c r="H468" i="3"/>
  <c r="H476" i="3" s="1"/>
  <c r="H477" i="3" s="1"/>
  <c r="I459" i="3" s="1"/>
  <c r="M20" i="5"/>
  <c r="M21" i="5"/>
  <c r="M22" i="5" s="1"/>
  <c r="O70" i="3"/>
  <c r="O75" i="3"/>
  <c r="O76" i="3" s="1"/>
  <c r="P59" i="3"/>
  <c r="R84" i="3"/>
  <c r="R83" i="3"/>
  <c r="O65" i="3"/>
  <c r="O53" i="3"/>
  <c r="O54" i="3" s="1"/>
  <c r="H499" i="3"/>
  <c r="H500" i="3" s="1"/>
  <c r="I482" i="3" s="1"/>
  <c r="H513" i="3"/>
  <c r="N14" i="5"/>
  <c r="N357" i="3"/>
  <c r="N214" i="3"/>
  <c r="N215" i="3" s="1"/>
  <c r="N341" i="3"/>
  <c r="S106" i="4"/>
  <c r="P151" i="4"/>
  <c r="N222" i="3"/>
  <c r="N320" i="3"/>
  <c r="N462" i="3"/>
  <c r="N381" i="3"/>
  <c r="N343" i="3"/>
  <c r="N531" i="3"/>
  <c r="N382" i="3"/>
  <c r="N263" i="3"/>
  <c r="N392" i="3"/>
  <c r="N344" i="3"/>
  <c r="Q212" i="4"/>
  <c r="AU132" i="3"/>
  <c r="N237" i="3"/>
  <c r="N472" i="3"/>
  <c r="N188" i="3"/>
  <c r="N193" i="3" s="1"/>
  <c r="O277" i="3"/>
  <c r="N441" i="3"/>
  <c r="N177" i="3"/>
  <c r="N307" i="3"/>
  <c r="N321" i="3" s="1"/>
  <c r="N250" i="3"/>
  <c r="N402" i="3"/>
  <c r="N492" i="3"/>
  <c r="N387" i="3"/>
  <c r="N440" i="3"/>
  <c r="N354" i="3"/>
  <c r="N337" i="3"/>
  <c r="S79" i="4"/>
  <c r="N471" i="3"/>
  <c r="N213" i="3"/>
  <c r="N486" i="3"/>
  <c r="N316" i="3"/>
  <c r="N359" i="3"/>
  <c r="N221" i="3"/>
  <c r="N242" i="3" s="1"/>
  <c r="N187" i="3"/>
  <c r="N345" i="3"/>
  <c r="N494" i="3"/>
  <c r="P39" i="4"/>
  <c r="N339" i="3"/>
  <c r="N518" i="3"/>
  <c r="O291" i="3"/>
  <c r="N433" i="3"/>
  <c r="N358" i="3"/>
  <c r="N512" i="3"/>
  <c r="N536" i="3"/>
  <c r="P240" i="4"/>
  <c r="N495" i="3"/>
  <c r="N220" i="3"/>
  <c r="N378" i="3"/>
  <c r="N469" i="3"/>
  <c r="N218" i="3"/>
  <c r="N305" i="3"/>
  <c r="N319" i="3"/>
  <c r="P198" i="4"/>
  <c r="N195" i="3"/>
  <c r="P171" i="4"/>
  <c r="N352" i="3"/>
  <c r="N342" i="3"/>
  <c r="P50" i="4"/>
  <c r="N480" i="3"/>
  <c r="Q226" i="4"/>
  <c r="N504" i="3"/>
  <c r="N510" i="3" s="1"/>
  <c r="N361" i="3"/>
  <c r="P245" i="4"/>
  <c r="N457" i="3"/>
  <c r="N318" i="3"/>
  <c r="N526" i="3"/>
  <c r="N391" i="3"/>
  <c r="N463" i="3"/>
  <c r="S102" i="4"/>
  <c r="N362" i="3"/>
  <c r="N233" i="3"/>
  <c r="N527" i="3"/>
  <c r="N370" i="3"/>
  <c r="N485" i="3"/>
  <c r="N336" i="3"/>
  <c r="P256" i="4"/>
  <c r="N484" i="3"/>
  <c r="N338" i="3"/>
  <c r="N340" i="3"/>
  <c r="P251" i="4"/>
  <c r="N323" i="3"/>
  <c r="N334" i="3"/>
  <c r="N516" i="3"/>
  <c r="N356" i="3"/>
  <c r="P268" i="4"/>
  <c r="N202" i="3"/>
  <c r="Q105" i="3"/>
  <c r="N355" i="3"/>
  <c r="N400" i="3"/>
  <c r="N443" i="3"/>
  <c r="S57" i="4"/>
  <c r="Q128" i="3"/>
  <c r="AU105" i="3"/>
  <c r="N360" i="3"/>
  <c r="AU83" i="3"/>
  <c r="N467" i="3"/>
  <c r="N461" i="3"/>
  <c r="N363" i="3"/>
  <c r="N190" i="3"/>
  <c r="P45" i="4"/>
  <c r="N442" i="3"/>
  <c r="N232" i="3"/>
  <c r="P159" i="4"/>
  <c r="Q132" i="3"/>
  <c r="P185" i="4"/>
  <c r="J496" i="3"/>
  <c r="J491" i="3" s="1"/>
  <c r="J483" i="3"/>
  <c r="M511" i="3"/>
  <c r="M438" i="3"/>
  <c r="N15" i="5"/>
  <c r="P241" i="4"/>
  <c r="Q129" i="3"/>
  <c r="S58" i="4"/>
  <c r="P186" i="4"/>
  <c r="P152" i="4"/>
  <c r="P199" i="4"/>
  <c r="N537" i="3"/>
  <c r="P252" i="4"/>
  <c r="N379" i="3"/>
  <c r="N219" i="3"/>
  <c r="N481" i="3"/>
  <c r="Q213" i="4"/>
  <c r="P160" i="4"/>
  <c r="N324" i="3"/>
  <c r="AU133" i="3"/>
  <c r="N238" i="3"/>
  <c r="P246" i="4"/>
  <c r="O292" i="3"/>
  <c r="N371" i="3"/>
  <c r="N178" i="3"/>
  <c r="O278" i="3"/>
  <c r="N317" i="3"/>
  <c r="P172" i="4"/>
  <c r="Q106" i="3"/>
  <c r="N196" i="3"/>
  <c r="S107" i="4"/>
  <c r="N264" i="3"/>
  <c r="P257" i="4"/>
  <c r="AU84" i="3"/>
  <c r="Q133" i="3"/>
  <c r="Q227" i="4"/>
  <c r="P269" i="4"/>
  <c r="N335" i="3"/>
  <c r="N353" i="3"/>
  <c r="N505" i="3"/>
  <c r="M508" i="3" s="1"/>
  <c r="N401" i="3"/>
  <c r="M407" i="3" s="1"/>
  <c r="AU106" i="3"/>
  <c r="S80" i="4"/>
  <c r="N306" i="3"/>
  <c r="S103" i="4"/>
  <c r="N251" i="3"/>
  <c r="N458" i="3"/>
  <c r="N434" i="3"/>
  <c r="M436" i="3" s="1"/>
  <c r="N203" i="3"/>
  <c r="P51" i="3"/>
  <c r="O52" i="3"/>
  <c r="I513" i="3" l="1"/>
  <c r="N517" i="3"/>
  <c r="J445" i="3"/>
  <c r="J447" i="3" s="1"/>
  <c r="E329" i="3"/>
  <c r="E330" i="3" s="1"/>
  <c r="E328" i="3"/>
  <c r="I468" i="3"/>
  <c r="I476" i="3" s="1"/>
  <c r="I477" i="3" s="1"/>
  <c r="J459" i="3" s="1"/>
  <c r="K538" i="3"/>
  <c r="K540" i="3" s="1"/>
  <c r="K506" i="3"/>
  <c r="K530" i="3" s="1"/>
  <c r="K532" i="3" s="1"/>
  <c r="N189" i="3"/>
  <c r="N439" i="3" s="1"/>
  <c r="J474" i="3"/>
  <c r="L507" i="3"/>
  <c r="K539" i="3"/>
  <c r="K541" i="3" s="1"/>
  <c r="E326" i="3"/>
  <c r="E327" i="3" s="1"/>
  <c r="O36" i="3"/>
  <c r="F325" i="3" s="1"/>
  <c r="J473" i="3"/>
  <c r="J515" i="3" s="1"/>
  <c r="J514" i="3"/>
  <c r="L368" i="3"/>
  <c r="L487" i="3" s="1"/>
  <c r="M439" i="3"/>
  <c r="L367" i="3"/>
  <c r="L372" i="3" s="1"/>
  <c r="L404" i="3" s="1"/>
  <c r="L470" i="3"/>
  <c r="M366" i="3"/>
  <c r="M367" i="3" s="1"/>
  <c r="L437" i="3"/>
  <c r="N511" i="3"/>
  <c r="N223" i="3"/>
  <c r="N241" i="3" s="1"/>
  <c r="L246" i="3"/>
  <c r="L509" i="3"/>
  <c r="L380" i="3"/>
  <c r="L383" i="3" s="1"/>
  <c r="L390" i="3"/>
  <c r="L393" i="3" s="1"/>
  <c r="M406" i="3"/>
  <c r="N216" i="3"/>
  <c r="N309" i="3"/>
  <c r="N310" i="3" s="1"/>
  <c r="N311" i="3" s="1"/>
  <c r="N243" i="3"/>
  <c r="I500" i="3"/>
  <c r="J482" i="3" s="1"/>
  <c r="N192" i="3"/>
  <c r="M235" i="3"/>
  <c r="M239" i="3" s="1"/>
  <c r="M244" i="3" s="1"/>
  <c r="M348" i="3"/>
  <c r="M349" i="3" s="1"/>
  <c r="J499" i="3"/>
  <c r="N394" i="3"/>
  <c r="M374" i="3"/>
  <c r="M386" i="3" s="1"/>
  <c r="M389" i="3" s="1"/>
  <c r="M396" i="3" s="1"/>
  <c r="M308" i="3"/>
  <c r="K483" i="3"/>
  <c r="K496" i="3"/>
  <c r="K491" i="3" s="1"/>
  <c r="K373" i="3"/>
  <c r="K464" i="3" s="1"/>
  <c r="M23" i="5"/>
  <c r="K385" i="3"/>
  <c r="K388" i="3" s="1"/>
  <c r="K395" i="3" s="1"/>
  <c r="K435" i="3"/>
  <c r="K404" i="3"/>
  <c r="N346" i="3"/>
  <c r="N348" i="3" s="1"/>
  <c r="N349" i="3" s="1"/>
  <c r="N234" i="3"/>
  <c r="N240" i="3" s="1"/>
  <c r="N245" i="3" s="1"/>
  <c r="N364" i="3"/>
  <c r="N366" i="3" s="1"/>
  <c r="P75" i="3"/>
  <c r="P76" i="3" s="1"/>
  <c r="S84" i="3"/>
  <c r="Q59" i="3"/>
  <c r="S83" i="3"/>
  <c r="P70" i="3"/>
  <c r="P53" i="3"/>
  <c r="P54" i="3" s="1"/>
  <c r="P65" i="3"/>
  <c r="N20" i="5"/>
  <c r="N21" i="5"/>
  <c r="N22" i="5" s="1"/>
  <c r="N384" i="3"/>
  <c r="M380" i="3"/>
  <c r="M383" i="3" s="1"/>
  <c r="M390" i="3"/>
  <c r="M393" i="3" s="1"/>
  <c r="M509" i="3"/>
  <c r="N403" i="3"/>
  <c r="N438" i="3"/>
  <c r="O14" i="5"/>
  <c r="O340" i="3"/>
  <c r="O433" i="3"/>
  <c r="O518" i="3"/>
  <c r="O516" i="3"/>
  <c r="O492" i="3"/>
  <c r="R132" i="3"/>
  <c r="P277" i="3"/>
  <c r="O344" i="3"/>
  <c r="O357" i="3"/>
  <c r="O526" i="3"/>
  <c r="T102" i="4"/>
  <c r="T79" i="4"/>
  <c r="AV105" i="3"/>
  <c r="O352" i="3"/>
  <c r="O363" i="3"/>
  <c r="O221" i="3"/>
  <c r="O242" i="3" s="1"/>
  <c r="O343" i="3"/>
  <c r="O472" i="3"/>
  <c r="O307" i="3"/>
  <c r="O321" i="3" s="1"/>
  <c r="Q50" i="4"/>
  <c r="O461" i="3"/>
  <c r="O341" i="3"/>
  <c r="O462" i="3"/>
  <c r="O484" i="3"/>
  <c r="O512" i="3"/>
  <c r="O202" i="3"/>
  <c r="O381" i="3"/>
  <c r="O250" i="3"/>
  <c r="O345" i="3"/>
  <c r="Q198" i="4"/>
  <c r="O320" i="3"/>
  <c r="Q171" i="4"/>
  <c r="O441" i="3"/>
  <c r="AV83" i="3"/>
  <c r="O494" i="3"/>
  <c r="O213" i="3"/>
  <c r="O342" i="3"/>
  <c r="O354" i="3"/>
  <c r="O443" i="3"/>
  <c r="O370" i="3"/>
  <c r="O378" i="3"/>
  <c r="O480" i="3"/>
  <c r="O360" i="3"/>
  <c r="O222" i="3"/>
  <c r="O339" i="3"/>
  <c r="O495" i="3"/>
  <c r="O442" i="3"/>
  <c r="Q245" i="4"/>
  <c r="O218" i="3"/>
  <c r="O214" i="3"/>
  <c r="O215" i="3" s="1"/>
  <c r="O361" i="3"/>
  <c r="O527" i="3"/>
  <c r="Q151" i="4"/>
  <c r="R105" i="3"/>
  <c r="O263" i="3"/>
  <c r="T106" i="4"/>
  <c r="O463" i="3"/>
  <c r="O336" i="3"/>
  <c r="O334" i="3"/>
  <c r="R212" i="4"/>
  <c r="O486" i="3"/>
  <c r="O338" i="3"/>
  <c r="O305" i="3"/>
  <c r="O400" i="3"/>
  <c r="P291" i="3"/>
  <c r="O359" i="3"/>
  <c r="Q268" i="4"/>
  <c r="O467" i="3"/>
  <c r="O337" i="3"/>
  <c r="Q39" i="4"/>
  <c r="Q159" i="4"/>
  <c r="O536" i="3"/>
  <c r="O318" i="3"/>
  <c r="O356" i="3"/>
  <c r="O362" i="3"/>
  <c r="O387" i="3"/>
  <c r="AV132" i="3"/>
  <c r="O195" i="3"/>
  <c r="O392" i="3"/>
  <c r="O220" i="3"/>
  <c r="O504" i="3"/>
  <c r="O510" i="3" s="1"/>
  <c r="O358" i="3"/>
  <c r="O402" i="3"/>
  <c r="O323" i="3"/>
  <c r="O316" i="3"/>
  <c r="Q240" i="4"/>
  <c r="O187" i="3"/>
  <c r="O232" i="3"/>
  <c r="Q256" i="4"/>
  <c r="O391" i="3"/>
  <c r="T57" i="4"/>
  <c r="Q45" i="4"/>
  <c r="O469" i="3"/>
  <c r="O457" i="3"/>
  <c r="O233" i="3"/>
  <c r="O471" i="3"/>
  <c r="Q251" i="4"/>
  <c r="O440" i="3"/>
  <c r="O485" i="3"/>
  <c r="O355" i="3"/>
  <c r="R226" i="4"/>
  <c r="R128" i="3"/>
  <c r="O188" i="3"/>
  <c r="O193" i="3" s="1"/>
  <c r="O382" i="3"/>
  <c r="Q185" i="4"/>
  <c r="O319" i="3"/>
  <c r="O237" i="3"/>
  <c r="O177" i="3"/>
  <c r="O531" i="3"/>
  <c r="O190" i="3"/>
  <c r="M375" i="3"/>
  <c r="O15" i="5"/>
  <c r="O238" i="3"/>
  <c r="O219" i="3"/>
  <c r="O178" i="3"/>
  <c r="AV84" i="3"/>
  <c r="R133" i="3"/>
  <c r="Q186" i="4"/>
  <c r="Q152" i="4"/>
  <c r="O196" i="3"/>
  <c r="T103" i="4"/>
  <c r="AV133" i="3"/>
  <c r="O537" i="3"/>
  <c r="Q160" i="4"/>
  <c r="O306" i="3"/>
  <c r="Q246" i="4"/>
  <c r="T58" i="4"/>
  <c r="P292" i="3"/>
  <c r="O434" i="3"/>
  <c r="N436" i="3" s="1"/>
  <c r="O458" i="3"/>
  <c r="O203" i="3"/>
  <c r="P278" i="3"/>
  <c r="O335" i="3"/>
  <c r="O264" i="3"/>
  <c r="T107" i="4"/>
  <c r="AV106" i="3"/>
  <c r="O481" i="3"/>
  <c r="T80" i="4"/>
  <c r="O324" i="3"/>
  <c r="R106" i="3"/>
  <c r="Q199" i="4"/>
  <c r="Q257" i="4"/>
  <c r="O251" i="3"/>
  <c r="O505" i="3"/>
  <c r="N508" i="3" s="1"/>
  <c r="Q241" i="4"/>
  <c r="R129" i="3"/>
  <c r="O401" i="3"/>
  <c r="N407" i="3" s="1"/>
  <c r="R227" i="4"/>
  <c r="Q172" i="4"/>
  <c r="Q269" i="4"/>
  <c r="R213" i="4"/>
  <c r="O353" i="3"/>
  <c r="O379" i="3"/>
  <c r="O317" i="3"/>
  <c r="O371" i="3"/>
  <c r="Q252" i="4"/>
  <c r="Q51" i="3"/>
  <c r="P52" i="3"/>
  <c r="N347" i="3" l="1"/>
  <c r="N350" i="3" s="1"/>
  <c r="F329" i="3"/>
  <c r="F330" i="3" s="1"/>
  <c r="F328" i="3"/>
  <c r="O517" i="3"/>
  <c r="N406" i="3"/>
  <c r="N191" i="3"/>
  <c r="L385" i="3"/>
  <c r="L388" i="3" s="1"/>
  <c r="L395" i="3" s="1"/>
  <c r="L474" i="3" s="1"/>
  <c r="J513" i="3"/>
  <c r="L539" i="3"/>
  <c r="L541" i="3" s="1"/>
  <c r="J468" i="3"/>
  <c r="J476" i="3" s="1"/>
  <c r="J477" i="3" s="1"/>
  <c r="K459"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J500" i="3"/>
  <c r="K482" i="3" s="1"/>
  <c r="N365" i="3"/>
  <c r="N368" i="3" s="1"/>
  <c r="O192" i="3"/>
  <c r="O511" i="3"/>
  <c r="N374" i="3"/>
  <c r="N507" i="3" s="1"/>
  <c r="O346" i="3"/>
  <c r="O348" i="3" s="1"/>
  <c r="O349" i="3" s="1"/>
  <c r="M350" i="3"/>
  <c r="O234" i="3"/>
  <c r="O308" i="3" s="1"/>
  <c r="O243" i="3"/>
  <c r="N235" i="3"/>
  <c r="N239" i="3" s="1"/>
  <c r="N244" i="3" s="1"/>
  <c r="K445" i="3"/>
  <c r="K447" i="3" s="1"/>
  <c r="K444" i="3"/>
  <c r="K460" i="3"/>
  <c r="K473" i="3"/>
  <c r="K397" i="3"/>
  <c r="K514" i="3" s="1"/>
  <c r="K474" i="3"/>
  <c r="O394" i="3"/>
  <c r="O364" i="3"/>
  <c r="O374" i="3" s="1"/>
  <c r="O384" i="3"/>
  <c r="K499" i="3"/>
  <c r="N308" i="3"/>
  <c r="N23" i="5"/>
  <c r="O216" i="3"/>
  <c r="O189" i="3"/>
  <c r="O191" i="3" s="1"/>
  <c r="M246" i="3"/>
  <c r="M470" i="3"/>
  <c r="M437" i="3"/>
  <c r="M405" i="3"/>
  <c r="T83" i="3"/>
  <c r="Q70" i="3"/>
  <c r="Q75" i="3"/>
  <c r="Q76" i="3" s="1"/>
  <c r="Q65" i="3"/>
  <c r="Q53" i="3"/>
  <c r="Q54" i="3" s="1"/>
  <c r="T84" i="3"/>
  <c r="R59" i="3"/>
  <c r="O20" i="5"/>
  <c r="O21" i="5"/>
  <c r="O22" i="5" s="1"/>
  <c r="O309" i="3"/>
  <c r="O310" i="3" s="1"/>
  <c r="O311" i="3" s="1"/>
  <c r="O438" i="3"/>
  <c r="P15" i="5"/>
  <c r="AW84" i="3"/>
  <c r="P401" i="3"/>
  <c r="O407" i="3" s="1"/>
  <c r="R160" i="4"/>
  <c r="R241" i="4"/>
  <c r="P219" i="3"/>
  <c r="P196" i="3"/>
  <c r="S106" i="3"/>
  <c r="P481" i="3"/>
  <c r="R199" i="4"/>
  <c r="U58" i="4"/>
  <c r="P306" i="3"/>
  <c r="P537" i="3"/>
  <c r="R252" i="4"/>
  <c r="P335" i="3"/>
  <c r="S133" i="3"/>
  <c r="R172" i="4"/>
  <c r="P317" i="3"/>
  <c r="U107" i="4"/>
  <c r="P379" i="3"/>
  <c r="P324" i="3"/>
  <c r="P251" i="3"/>
  <c r="Q292" i="3"/>
  <c r="P203" i="3"/>
  <c r="U80" i="4"/>
  <c r="P434" i="3"/>
  <c r="O436" i="3" s="1"/>
  <c r="P264" i="3"/>
  <c r="S227" i="4"/>
  <c r="AW133" i="3"/>
  <c r="P458" i="3"/>
  <c r="P353" i="3"/>
  <c r="P238" i="3"/>
  <c r="AW106" i="3"/>
  <c r="S129" i="3"/>
  <c r="S213" i="4"/>
  <c r="R186" i="4"/>
  <c r="R257" i="4"/>
  <c r="R246" i="4"/>
  <c r="Q278" i="3"/>
  <c r="R152" i="4"/>
  <c r="P505" i="3"/>
  <c r="O508" i="3" s="1"/>
  <c r="U103" i="4"/>
  <c r="P178" i="3"/>
  <c r="R269" i="4"/>
  <c r="P371" i="3"/>
  <c r="N380" i="3"/>
  <c r="N383" i="3" s="1"/>
  <c r="N390" i="3"/>
  <c r="N393" i="3" s="1"/>
  <c r="N509" i="3"/>
  <c r="N367" i="3"/>
  <c r="N372" i="3" s="1"/>
  <c r="N376" i="3"/>
  <c r="O403" i="3"/>
  <c r="L483" i="3"/>
  <c r="L496" i="3"/>
  <c r="L491" i="3" s="1"/>
  <c r="P14" i="5"/>
  <c r="P342" i="3"/>
  <c r="P214" i="3"/>
  <c r="P215" i="3" s="1"/>
  <c r="P337" i="3"/>
  <c r="R251" i="4"/>
  <c r="P472" i="3"/>
  <c r="AW132" i="3"/>
  <c r="AW83" i="3"/>
  <c r="P392" i="3"/>
  <c r="P343" i="3"/>
  <c r="P318" i="3"/>
  <c r="P518" i="3"/>
  <c r="P323" i="3"/>
  <c r="P391" i="3"/>
  <c r="P402" i="3"/>
  <c r="P352" i="3"/>
  <c r="P232" i="3"/>
  <c r="P221" i="3"/>
  <c r="P242" i="3" s="1"/>
  <c r="P526" i="3"/>
  <c r="P382" i="3"/>
  <c r="P536" i="3"/>
  <c r="P307" i="3"/>
  <c r="P309" i="3" s="1"/>
  <c r="P310" i="3" s="1"/>
  <c r="P311" i="3" s="1"/>
  <c r="P484" i="3"/>
  <c r="P338" i="3"/>
  <c r="P495" i="3"/>
  <c r="P362" i="3"/>
  <c r="S128" i="3"/>
  <c r="P480" i="3"/>
  <c r="P485" i="3"/>
  <c r="P471" i="3"/>
  <c r="P359" i="3"/>
  <c r="P363" i="3"/>
  <c r="P233" i="3"/>
  <c r="P320" i="3"/>
  <c r="P442" i="3"/>
  <c r="AW105" i="3"/>
  <c r="P354" i="3"/>
  <c r="P341" i="3"/>
  <c r="P516" i="3"/>
  <c r="S105" i="3"/>
  <c r="P467" i="3"/>
  <c r="P358" i="3"/>
  <c r="P187" i="3"/>
  <c r="P469" i="3"/>
  <c r="P381" i="3"/>
  <c r="R45" i="4"/>
  <c r="P218" i="3"/>
  <c r="P512" i="3"/>
  <c r="R245" i="4"/>
  <c r="P339" i="3"/>
  <c r="P356" i="3"/>
  <c r="P213" i="3"/>
  <c r="R39" i="4"/>
  <c r="P316" i="3"/>
  <c r="R268" i="4"/>
  <c r="Q291" i="3"/>
  <c r="P443" i="3"/>
  <c r="P527" i="3"/>
  <c r="P486" i="3"/>
  <c r="U79" i="4"/>
  <c r="P378" i="3"/>
  <c r="P190" i="3"/>
  <c r="P250" i="3"/>
  <c r="P355" i="3"/>
  <c r="P360" i="3"/>
  <c r="P387" i="3"/>
  <c r="U57" i="4"/>
  <c r="P370" i="3"/>
  <c r="P263" i="3"/>
  <c r="R171" i="4"/>
  <c r="P344" i="3"/>
  <c r="P305" i="3"/>
  <c r="P440" i="3"/>
  <c r="R185" i="4"/>
  <c r="P504" i="3"/>
  <c r="P510" i="3" s="1"/>
  <c r="P531" i="3"/>
  <c r="P319" i="3"/>
  <c r="P441" i="3"/>
  <c r="R50" i="4"/>
  <c r="P462" i="3"/>
  <c r="P177" i="3"/>
  <c r="P357" i="3"/>
  <c r="P336" i="3"/>
  <c r="P220" i="3"/>
  <c r="S212" i="4"/>
  <c r="P463" i="3"/>
  <c r="P237" i="3"/>
  <c r="S132" i="3"/>
  <c r="P361" i="3"/>
  <c r="P340" i="3"/>
  <c r="P400" i="3"/>
  <c r="R159" i="4"/>
  <c r="P457" i="3"/>
  <c r="P195" i="3"/>
  <c r="R151" i="4"/>
  <c r="S226" i="4"/>
  <c r="P222" i="3"/>
  <c r="P202" i="3"/>
  <c r="U102" i="4"/>
  <c r="U106" i="4"/>
  <c r="P492" i="3"/>
  <c r="P494" i="3"/>
  <c r="P433" i="3"/>
  <c r="R198" i="4"/>
  <c r="Q277" i="3"/>
  <c r="P188" i="3"/>
  <c r="P193" i="3" s="1"/>
  <c r="R256" i="4"/>
  <c r="R240" i="4"/>
  <c r="P461" i="3"/>
  <c r="P334" i="3"/>
  <c r="P345" i="3"/>
  <c r="Q52" i="3"/>
  <c r="R51" i="3"/>
  <c r="G329" i="3" l="1"/>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K500" i="3"/>
  <c r="L482"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L468" i="3"/>
  <c r="P243" i="3"/>
  <c r="K515" i="3"/>
  <c r="K513" i="3" s="1"/>
  <c r="K468" i="3"/>
  <c r="K476" i="3" s="1"/>
  <c r="K477" i="3" s="1"/>
  <c r="L459" i="3" s="1"/>
  <c r="P216" i="3"/>
  <c r="P346" i="3"/>
  <c r="P347" i="3" s="1"/>
  <c r="O406" i="3"/>
  <c r="O439" i="3"/>
  <c r="N470" i="3"/>
  <c r="N246" i="3"/>
  <c r="N437" i="3"/>
  <c r="N405" i="3"/>
  <c r="P438" i="3"/>
  <c r="P403" i="3"/>
  <c r="N385" i="3"/>
  <c r="N388" i="3" s="1"/>
  <c r="N395" i="3" s="1"/>
  <c r="N435" i="3"/>
  <c r="N404" i="3"/>
  <c r="M496" i="3"/>
  <c r="M491" i="3" s="1"/>
  <c r="M483" i="3"/>
  <c r="R70" i="3"/>
  <c r="R65" i="3"/>
  <c r="U84" i="3"/>
  <c r="R75" i="3"/>
  <c r="R76" i="3" s="1"/>
  <c r="R53" i="3"/>
  <c r="R54" i="3" s="1"/>
  <c r="S59" i="3"/>
  <c r="U83" i="3"/>
  <c r="N506" i="3"/>
  <c r="N530" i="3" s="1"/>
  <c r="N532" i="3" s="1"/>
  <c r="N538" i="3"/>
  <c r="N540" i="3" s="1"/>
  <c r="N539" i="3"/>
  <c r="N541" i="3" s="1"/>
  <c r="N487" i="3"/>
  <c r="N373" i="3"/>
  <c r="N464" i="3" s="1"/>
  <c r="Q15" i="5"/>
  <c r="Q434" i="3"/>
  <c r="P436" i="3" s="1"/>
  <c r="S199" i="4"/>
  <c r="Q317" i="3"/>
  <c r="V80" i="4"/>
  <c r="Q458" i="3"/>
  <c r="T129" i="3"/>
  <c r="Q306" i="3"/>
  <c r="Q324" i="3"/>
  <c r="S257" i="4"/>
  <c r="AX133" i="3"/>
  <c r="R292" i="3"/>
  <c r="Q537" i="3"/>
  <c r="Q353" i="3"/>
  <c r="Q335" i="3"/>
  <c r="Q203" i="3"/>
  <c r="Q178" i="3"/>
  <c r="T133" i="3"/>
  <c r="S241" i="4"/>
  <c r="S152" i="4"/>
  <c r="T227" i="4"/>
  <c r="Q264" i="3"/>
  <c r="Q251" i="3"/>
  <c r="S160" i="4"/>
  <c r="Q196" i="3"/>
  <c r="Q219" i="3"/>
  <c r="S246" i="4"/>
  <c r="S172" i="4"/>
  <c r="T213" i="4"/>
  <c r="AX84" i="3"/>
  <c r="Q371" i="3"/>
  <c r="Q505" i="3"/>
  <c r="P508" i="3" s="1"/>
  <c r="Q401" i="3"/>
  <c r="P407" i="3" s="1"/>
  <c r="V103" i="4"/>
  <c r="AX106" i="3"/>
  <c r="V107" i="4"/>
  <c r="Q238" i="3"/>
  <c r="S252" i="4"/>
  <c r="Q481" i="3"/>
  <c r="S269" i="4"/>
  <c r="T106" i="3"/>
  <c r="V58" i="4"/>
  <c r="Q379" i="3"/>
  <c r="R278" i="3"/>
  <c r="S186" i="4"/>
  <c r="O386" i="3"/>
  <c r="O389" i="3" s="1"/>
  <c r="O396" i="3" s="1"/>
  <c r="O507" i="3"/>
  <c r="P189" i="3"/>
  <c r="P191" i="3" s="1"/>
  <c r="P20" i="5"/>
  <c r="P21" i="5"/>
  <c r="P22" i="5" s="1"/>
  <c r="O23" i="5"/>
  <c r="Q14" i="5"/>
  <c r="Q221" i="3"/>
  <c r="Q242" i="3" s="1"/>
  <c r="Q344" i="3"/>
  <c r="Q471" i="3"/>
  <c r="Q402" i="3"/>
  <c r="Q305" i="3"/>
  <c r="Q190" i="3"/>
  <c r="Q345" i="3"/>
  <c r="Q343" i="3"/>
  <c r="Q461" i="3"/>
  <c r="S198" i="4"/>
  <c r="Q263" i="3"/>
  <c r="Q457" i="3"/>
  <c r="Q391" i="3"/>
  <c r="Q531" i="3"/>
  <c r="Q232" i="3"/>
  <c r="Q354" i="3"/>
  <c r="Q323" i="3"/>
  <c r="Q316" i="3"/>
  <c r="S45" i="4"/>
  <c r="V102" i="4"/>
  <c r="Q526" i="3"/>
  <c r="Q381" i="3"/>
  <c r="Q355" i="3"/>
  <c r="S185" i="4"/>
  <c r="Q527" i="3"/>
  <c r="S240" i="4"/>
  <c r="Q352" i="3"/>
  <c r="Q341" i="3"/>
  <c r="Q363" i="3"/>
  <c r="Q320" i="3"/>
  <c r="AX105" i="3"/>
  <c r="AX132" i="3"/>
  <c r="Q494" i="3"/>
  <c r="Q188" i="3"/>
  <c r="Q193" i="3" s="1"/>
  <c r="Q359" i="3"/>
  <c r="V79" i="4"/>
  <c r="Q480" i="3"/>
  <c r="S245" i="4"/>
  <c r="S171" i="4"/>
  <c r="Q338" i="3"/>
  <c r="Q518" i="3"/>
  <c r="Q517" i="3" s="1"/>
  <c r="Q512" i="3"/>
  <c r="Q382" i="3"/>
  <c r="S256" i="4"/>
  <c r="AX83" i="3"/>
  <c r="Q362" i="3"/>
  <c r="Q492" i="3"/>
  <c r="Q339" i="3"/>
  <c r="Q370" i="3"/>
  <c r="Q400" i="3"/>
  <c r="Q403" i="3" s="1"/>
  <c r="Q433" i="3"/>
  <c r="Q438" i="3" s="1"/>
  <c r="Q504" i="3"/>
  <c r="Q510" i="3" s="1"/>
  <c r="Q356" i="3"/>
  <c r="Q319" i="3"/>
  <c r="Q250" i="3"/>
  <c r="Q440" i="3"/>
  <c r="Q536" i="3"/>
  <c r="Q202" i="3"/>
  <c r="Q334" i="3"/>
  <c r="R291" i="3"/>
  <c r="S268" i="4"/>
  <c r="T128" i="3"/>
  <c r="S39" i="4"/>
  <c r="Q467" i="3"/>
  <c r="Q463" i="3"/>
  <c r="T226" i="4"/>
  <c r="Q213" i="3"/>
  <c r="Q358" i="3"/>
  <c r="Q387" i="3"/>
  <c r="S251" i="4"/>
  <c r="V106" i="4"/>
  <c r="S151" i="4"/>
  <c r="Q195" i="3"/>
  <c r="Q361" i="3"/>
  <c r="Q187" i="3"/>
  <c r="Q378" i="3"/>
  <c r="Q484" i="3"/>
  <c r="Q495" i="3"/>
  <c r="T132" i="3"/>
  <c r="Q360" i="3"/>
  <c r="Q222" i="3"/>
  <c r="Q336" i="3"/>
  <c r="T212" i="4"/>
  <c r="V57" i="4"/>
  <c r="Q443" i="3"/>
  <c r="Q177" i="3"/>
  <c r="Q442" i="3"/>
  <c r="Q307" i="3"/>
  <c r="Q309" i="3" s="1"/>
  <c r="Q310" i="3" s="1"/>
  <c r="Q311" i="3" s="1"/>
  <c r="Q392" i="3"/>
  <c r="Q318" i="3"/>
  <c r="Q441" i="3"/>
  <c r="S50" i="4"/>
  <c r="Q218" i="3"/>
  <c r="Q462" i="3"/>
  <c r="Q357" i="3"/>
  <c r="S159" i="4"/>
  <c r="Q516" i="3"/>
  <c r="T105" i="3"/>
  <c r="Q340" i="3"/>
  <c r="Q486" i="3"/>
  <c r="Q472" i="3"/>
  <c r="Q237" i="3"/>
  <c r="Q220" i="3"/>
  <c r="Q214" i="3"/>
  <c r="Q215" i="3" s="1"/>
  <c r="Q469" i="3"/>
  <c r="Q342" i="3"/>
  <c r="Q337" i="3"/>
  <c r="Q233" i="3"/>
  <c r="R277" i="3"/>
  <c r="Q485" i="3"/>
  <c r="S51" i="3"/>
  <c r="R52" i="3"/>
  <c r="M474" i="3" l="1"/>
  <c r="M473" i="3"/>
  <c r="M515" i="3" s="1"/>
  <c r="M513" i="3" s="1"/>
  <c r="H329" i="3"/>
  <c r="H330" i="3" s="1"/>
  <c r="H328" i="3"/>
  <c r="L476" i="3"/>
  <c r="L477" i="3" s="1"/>
  <c r="M459" i="3" s="1"/>
  <c r="L500" i="3"/>
  <c r="M482" i="3" s="1"/>
  <c r="O380" i="3"/>
  <c r="O383" i="3" s="1"/>
  <c r="O376" i="3"/>
  <c r="P366" i="3"/>
  <c r="P368" i="3" s="1"/>
  <c r="P487" i="3" s="1"/>
  <c r="M445" i="3"/>
  <c r="M447" i="3" s="1"/>
  <c r="R36" i="3"/>
  <c r="I325" i="3" s="1"/>
  <c r="H326" i="3"/>
  <c r="H327" i="3" s="1"/>
  <c r="Q384" i="3"/>
  <c r="Q192" i="3"/>
  <c r="Q189" i="3"/>
  <c r="Q439" i="3" s="1"/>
  <c r="O509" i="3"/>
  <c r="O538" i="3" s="1"/>
  <c r="O540" i="3" s="1"/>
  <c r="O368" i="3"/>
  <c r="O487" i="3" s="1"/>
  <c r="O375" i="3"/>
  <c r="Q511" i="3"/>
  <c r="Q346" i="3"/>
  <c r="O493" i="3"/>
  <c r="Q216" i="3"/>
  <c r="P240" i="3"/>
  <c r="P245" i="3" s="1"/>
  <c r="P509" i="3" s="1"/>
  <c r="P308" i="3"/>
  <c r="M499" i="3"/>
  <c r="P374" i="3"/>
  <c r="P507" i="3" s="1"/>
  <c r="P348" i="3"/>
  <c r="P349" i="3" s="1"/>
  <c r="Q243" i="3"/>
  <c r="Q364" i="3"/>
  <c r="Q365" i="3" s="1"/>
  <c r="P439" i="3"/>
  <c r="Q234" i="3"/>
  <c r="Q308" i="3" s="1"/>
  <c r="N460" i="3"/>
  <c r="N473" i="3"/>
  <c r="N515" i="3" s="1"/>
  <c r="P406" i="3"/>
  <c r="N474" i="3"/>
  <c r="N397" i="3"/>
  <c r="N514" i="3" s="1"/>
  <c r="P239" i="3"/>
  <c r="P244" i="3" s="1"/>
  <c r="P493" i="3"/>
  <c r="N444" i="3"/>
  <c r="N446" i="3" s="1"/>
  <c r="N445" i="3"/>
  <c r="N447" i="3" s="1"/>
  <c r="Q223" i="3"/>
  <c r="Q241" i="3" s="1"/>
  <c r="O246" i="3"/>
  <c r="O470" i="3"/>
  <c r="O405" i="3"/>
  <c r="O437" i="3"/>
  <c r="Q20" i="5"/>
  <c r="Q21" i="5"/>
  <c r="Q22" i="5" s="1"/>
  <c r="N483" i="3"/>
  <c r="N496" i="3"/>
  <c r="N491" i="3" s="1"/>
  <c r="O385" i="3"/>
  <c r="O388" i="3" s="1"/>
  <c r="O404" i="3"/>
  <c r="O435" i="3"/>
  <c r="R14" i="5"/>
  <c r="R354" i="3"/>
  <c r="R360" i="3"/>
  <c r="R341" i="3"/>
  <c r="R442" i="3"/>
  <c r="R443" i="3"/>
  <c r="R469" i="3"/>
  <c r="T171" i="4"/>
  <c r="R370" i="3"/>
  <c r="R340" i="3"/>
  <c r="R526" i="3"/>
  <c r="R492" i="3"/>
  <c r="R516" i="3"/>
  <c r="T240" i="4"/>
  <c r="W57" i="4"/>
  <c r="R362" i="3"/>
  <c r="R345" i="3"/>
  <c r="R187" i="3"/>
  <c r="R334" i="3"/>
  <c r="R305" i="3"/>
  <c r="R462" i="3"/>
  <c r="R495" i="3"/>
  <c r="R531" i="3"/>
  <c r="R237" i="3"/>
  <c r="R220" i="3"/>
  <c r="R480" i="3"/>
  <c r="R195" i="3"/>
  <c r="R527" i="3"/>
  <c r="W106" i="4"/>
  <c r="R336" i="3"/>
  <c r="R400" i="3"/>
  <c r="R263" i="3"/>
  <c r="R463" i="3"/>
  <c r="R214" i="3"/>
  <c r="R215" i="3" s="1"/>
  <c r="R233" i="3"/>
  <c r="T39" i="4"/>
  <c r="R323" i="3"/>
  <c r="R361" i="3"/>
  <c r="T251" i="4"/>
  <c r="R221" i="3"/>
  <c r="R242" i="3" s="1"/>
  <c r="U105" i="3"/>
  <c r="R457" i="3"/>
  <c r="R512" i="3"/>
  <c r="R338" i="3"/>
  <c r="S277" i="3"/>
  <c r="R213" i="3"/>
  <c r="T45" i="4"/>
  <c r="R352" i="3"/>
  <c r="R355" i="3"/>
  <c r="R387" i="3"/>
  <c r="R202" i="3"/>
  <c r="R392" i="3"/>
  <c r="R222" i="3"/>
  <c r="R494" i="3"/>
  <c r="S291" i="3"/>
  <c r="R486" i="3"/>
  <c r="R461" i="3"/>
  <c r="R391" i="3"/>
  <c r="R467" i="3"/>
  <c r="R343" i="3"/>
  <c r="R518" i="3"/>
  <c r="R190" i="3"/>
  <c r="AY105" i="3"/>
  <c r="T185"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2" i="4"/>
  <c r="U212" i="4"/>
  <c r="T151" i="4"/>
  <c r="R319" i="3"/>
  <c r="T245" i="4"/>
  <c r="R381" i="3"/>
  <c r="R337" i="3"/>
  <c r="R484" i="3"/>
  <c r="T268" i="4"/>
  <c r="R344" i="3"/>
  <c r="T159" i="4"/>
  <c r="R177" i="3"/>
  <c r="T256" i="4"/>
  <c r="U226" i="4"/>
  <c r="W79" i="4"/>
  <c r="R357" i="3"/>
  <c r="T50" i="4"/>
  <c r="U132" i="3"/>
  <c r="R232" i="3"/>
  <c r="T198" i="4"/>
  <c r="U128" i="3"/>
  <c r="R318" i="3"/>
  <c r="R471" i="3"/>
  <c r="R363" i="3"/>
  <c r="R218" i="3"/>
  <c r="R536" i="3"/>
  <c r="R339" i="3"/>
  <c r="R356" i="3"/>
  <c r="R15" i="5"/>
  <c r="T172" i="4"/>
  <c r="R196" i="3"/>
  <c r="R306" i="3"/>
  <c r="T199" i="4"/>
  <c r="T257" i="4"/>
  <c r="AY106" i="3"/>
  <c r="S278" i="3"/>
  <c r="R178" i="3"/>
  <c r="R401" i="3"/>
  <c r="Q407" i="3" s="1"/>
  <c r="R481" i="3"/>
  <c r="U133" i="3"/>
  <c r="T269" i="4"/>
  <c r="R371" i="3"/>
  <c r="AY84" i="3"/>
  <c r="T246" i="4"/>
  <c r="U129" i="3"/>
  <c r="U106" i="3"/>
  <c r="R264" i="3"/>
  <c r="U213" i="4"/>
  <c r="T252" i="4"/>
  <c r="R219" i="3"/>
  <c r="W103" i="4"/>
  <c r="T241" i="4"/>
  <c r="U227" i="4"/>
  <c r="R324" i="3"/>
  <c r="R458" i="3"/>
  <c r="R379" i="3"/>
  <c r="R335" i="3"/>
  <c r="AY133" i="3"/>
  <c r="W80" i="4"/>
  <c r="T186" i="4"/>
  <c r="R238" i="3"/>
  <c r="W58" i="4"/>
  <c r="R353" i="3"/>
  <c r="T152" i="4"/>
  <c r="R317" i="3"/>
  <c r="R537" i="3"/>
  <c r="T160" i="4"/>
  <c r="R203" i="3"/>
  <c r="W107" i="4"/>
  <c r="R251" i="3"/>
  <c r="R434" i="3"/>
  <c r="Q436" i="3" s="1"/>
  <c r="S292" i="3"/>
  <c r="R505" i="3"/>
  <c r="Q508" i="3" s="1"/>
  <c r="Q321" i="3"/>
  <c r="Q394" i="3"/>
  <c r="P23" i="5"/>
  <c r="V83" i="3"/>
  <c r="V84" i="3"/>
  <c r="T59" i="3"/>
  <c r="S65" i="3"/>
  <c r="S53" i="3"/>
  <c r="S54" i="3" s="1"/>
  <c r="S70" i="3"/>
  <c r="S75" i="3"/>
  <c r="S76" i="3" s="1"/>
  <c r="P375" i="3"/>
  <c r="T51" i="3"/>
  <c r="S52" i="3"/>
  <c r="M468" i="3" l="1"/>
  <c r="M476" i="3" s="1"/>
  <c r="M477" i="3" s="1"/>
  <c r="N459" i="3" s="1"/>
  <c r="I329" i="3"/>
  <c r="I328" i="3"/>
  <c r="R517" i="3"/>
  <c r="P367" i="3"/>
  <c r="P372" i="3" s="1"/>
  <c r="P435" i="3" s="1"/>
  <c r="O373" i="3"/>
  <c r="O464" i="3" s="1"/>
  <c r="O460" i="3" s="1"/>
  <c r="M500" i="3"/>
  <c r="N482" i="3" s="1"/>
  <c r="O395" i="3"/>
  <c r="O397" i="3" s="1"/>
  <c r="O514" i="3" s="1"/>
  <c r="R192" i="3"/>
  <c r="I330"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34" i="3"/>
  <c r="R235" i="3" s="1"/>
  <c r="R223" i="3"/>
  <c r="R241" i="3" s="1"/>
  <c r="R394" i="3"/>
  <c r="R216" i="3"/>
  <c r="R511" i="3"/>
  <c r="R189" i="3"/>
  <c r="R439" i="3" s="1"/>
  <c r="Q23" i="5"/>
  <c r="N468" i="3"/>
  <c r="N476" i="3" s="1"/>
  <c r="R346" i="3"/>
  <c r="R348" i="3" s="1"/>
  <c r="Q240" i="3"/>
  <c r="Q245" i="3" s="1"/>
  <c r="Q509" i="3" s="1"/>
  <c r="P350" i="3"/>
  <c r="P373" i="3" s="1"/>
  <c r="P464" i="3" s="1"/>
  <c r="P460" i="3" s="1"/>
  <c r="N513" i="3"/>
  <c r="R364" i="3"/>
  <c r="R365" i="3" s="1"/>
  <c r="T75" i="3"/>
  <c r="T76" i="3" s="1"/>
  <c r="W83" i="3"/>
  <c r="W84" i="3"/>
  <c r="U59" i="3"/>
  <c r="T65" i="3"/>
  <c r="T53" i="3"/>
  <c r="T54" i="3" s="1"/>
  <c r="T70" i="3"/>
  <c r="R20" i="5"/>
  <c r="R21" i="5"/>
  <c r="R22" i="5" s="1"/>
  <c r="N499" i="3"/>
  <c r="O483" i="3"/>
  <c r="O496" i="3"/>
  <c r="O491" i="3" s="1"/>
  <c r="R403" i="3"/>
  <c r="P496" i="3"/>
  <c r="P491" i="3" s="1"/>
  <c r="P483" i="3"/>
  <c r="S15" i="5"/>
  <c r="S306" i="3"/>
  <c r="U257" i="4"/>
  <c r="S251" i="3"/>
  <c r="U241" i="4"/>
  <c r="S434" i="3"/>
  <c r="AZ84" i="3"/>
  <c r="U160" i="4"/>
  <c r="S219" i="3"/>
  <c r="V129" i="3"/>
  <c r="V227" i="4"/>
  <c r="U172" i="4"/>
  <c r="U186" i="4"/>
  <c r="S401" i="3"/>
  <c r="X103" i="4"/>
  <c r="X58" i="4"/>
  <c r="S317" i="3"/>
  <c r="S481" i="3"/>
  <c r="T278" i="3"/>
  <c r="S353" i="3"/>
  <c r="U199" i="4"/>
  <c r="S458" i="3"/>
  <c r="U252" i="4"/>
  <c r="U269" i="4"/>
  <c r="U152" i="4"/>
  <c r="S203" i="3"/>
  <c r="X80" i="4"/>
  <c r="S505" i="3"/>
  <c r="S324" i="3"/>
  <c r="V133" i="3"/>
  <c r="S264" i="3"/>
  <c r="S335" i="3"/>
  <c r="U246" i="4"/>
  <c r="X107" i="4"/>
  <c r="AZ106" i="3"/>
  <c r="S537" i="3"/>
  <c r="T292" i="3"/>
  <c r="S238" i="3"/>
  <c r="S178" i="3"/>
  <c r="AZ133" i="3"/>
  <c r="V213" i="4"/>
  <c r="S379" i="3"/>
  <c r="S196" i="3"/>
  <c r="S371" i="3"/>
  <c r="V106" i="3"/>
  <c r="R321" i="3"/>
  <c r="R384" i="3"/>
  <c r="R438" i="3"/>
  <c r="P470" i="3"/>
  <c r="P246" i="3"/>
  <c r="P437" i="3"/>
  <c r="P405" i="3"/>
  <c r="S14" i="5"/>
  <c r="S320" i="3"/>
  <c r="S359" i="3"/>
  <c r="AZ83" i="3"/>
  <c r="S536" i="3"/>
  <c r="S218" i="3"/>
  <c r="S462" i="3"/>
  <c r="S516" i="3"/>
  <c r="S484" i="3"/>
  <c r="U268" i="4"/>
  <c r="S504" i="3"/>
  <c r="S510" i="3" s="1"/>
  <c r="S338" i="3"/>
  <c r="S190" i="3"/>
  <c r="V212" i="4"/>
  <c r="S337" i="3"/>
  <c r="S527" i="3"/>
  <c r="S233" i="3"/>
  <c r="S467" i="3"/>
  <c r="S457" i="3"/>
  <c r="S443" i="3"/>
  <c r="S362" i="3"/>
  <c r="S188" i="3"/>
  <c r="S193" i="3" s="1"/>
  <c r="T277" i="3"/>
  <c r="S177" i="3"/>
  <c r="U251" i="4"/>
  <c r="S341" i="3"/>
  <c r="S202" i="3"/>
  <c r="S472" i="3"/>
  <c r="S442" i="3"/>
  <c r="S316" i="3"/>
  <c r="S518" i="3"/>
  <c r="U185" i="4"/>
  <c r="S512" i="3"/>
  <c r="S334" i="3"/>
  <c r="S469" i="3"/>
  <c r="S480" i="3"/>
  <c r="S340" i="3"/>
  <c r="S232" i="3"/>
  <c r="S392" i="3"/>
  <c r="AZ105" i="3"/>
  <c r="T291" i="3"/>
  <c r="S221" i="3"/>
  <c r="S242" i="3" s="1"/>
  <c r="X57" i="4"/>
  <c r="AZ132" i="3"/>
  <c r="X102" i="4"/>
  <c r="S391" i="3"/>
  <c r="X106" i="4"/>
  <c r="S343" i="3"/>
  <c r="S440" i="3"/>
  <c r="S461" i="3"/>
  <c r="S323" i="3"/>
  <c r="U45" i="4"/>
  <c r="S195" i="3"/>
  <c r="S339" i="3"/>
  <c r="S361" i="3"/>
  <c r="V132" i="3"/>
  <c r="S494" i="3"/>
  <c r="S381" i="3"/>
  <c r="S526" i="3"/>
  <c r="S305" i="3"/>
  <c r="S360" i="3"/>
  <c r="S400" i="3"/>
  <c r="S403" i="3" s="1"/>
  <c r="S214" i="3"/>
  <c r="S215" i="3" s="1"/>
  <c r="S382" i="3"/>
  <c r="U198" i="4"/>
  <c r="S352" i="3"/>
  <c r="S531" i="3"/>
  <c r="U50" i="4"/>
  <c r="S222" i="3"/>
  <c r="U39" i="4"/>
  <c r="S187" i="3"/>
  <c r="S318" i="3"/>
  <c r="S387" i="3"/>
  <c r="S402" i="3"/>
  <c r="S344" i="3"/>
  <c r="V105" i="3"/>
  <c r="S354" i="3"/>
  <c r="S342" i="3"/>
  <c r="S319" i="3"/>
  <c r="S355" i="3"/>
  <c r="V128" i="3"/>
  <c r="S495" i="3"/>
  <c r="S220" i="3"/>
  <c r="S492" i="3"/>
  <c r="V226" i="4"/>
  <c r="X79" i="4"/>
  <c r="U151" i="4"/>
  <c r="S370" i="3"/>
  <c r="U256" i="4"/>
  <c r="S250" i="3"/>
  <c r="S485" i="3"/>
  <c r="U159" i="4"/>
  <c r="S356" i="3"/>
  <c r="S433" i="3"/>
  <c r="U240" i="4"/>
  <c r="S463" i="3"/>
  <c r="S441" i="3"/>
  <c r="S307" i="3"/>
  <c r="S321" i="3" s="1"/>
  <c r="S336" i="3"/>
  <c r="U171" i="4"/>
  <c r="S213" i="3"/>
  <c r="U245" i="4"/>
  <c r="S471" i="3"/>
  <c r="S378" i="3"/>
  <c r="S237" i="3"/>
  <c r="S263" i="3"/>
  <c r="S358" i="3"/>
  <c r="S357" i="3"/>
  <c r="S486" i="3"/>
  <c r="S363" i="3"/>
  <c r="S345" i="3"/>
  <c r="O444" i="3"/>
  <c r="O446" i="3" s="1"/>
  <c r="O445" i="3"/>
  <c r="O447" i="3" s="1"/>
  <c r="P506" i="3"/>
  <c r="P530" i="3" s="1"/>
  <c r="P532" i="3" s="1"/>
  <c r="P538" i="3"/>
  <c r="P540" i="3" s="1"/>
  <c r="U51" i="3"/>
  <c r="T52" i="3"/>
  <c r="S517" i="3" l="1"/>
  <c r="S234" i="3"/>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N500" i="3"/>
  <c r="O482"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N477" i="3"/>
  <c r="O459" i="3" s="1"/>
  <c r="Q376" i="3"/>
  <c r="Q367" i="3"/>
  <c r="Q372" i="3" s="1"/>
  <c r="Q435" i="3" s="1"/>
  <c r="R308" i="3"/>
  <c r="R406" i="3"/>
  <c r="R191" i="3"/>
  <c r="R493" i="3"/>
  <c r="O499" i="3"/>
  <c r="R239" i="3"/>
  <c r="R244" i="3" s="1"/>
  <c r="R470" i="3" s="1"/>
  <c r="R23" i="5"/>
  <c r="R374" i="3"/>
  <c r="R507" i="3" s="1"/>
  <c r="R349" i="3"/>
  <c r="R366" i="3"/>
  <c r="R368" i="3" s="1"/>
  <c r="R347" i="3"/>
  <c r="R350" i="3" s="1"/>
  <c r="Q487" i="3"/>
  <c r="T14" i="5"/>
  <c r="T486" i="3"/>
  <c r="T516" i="3"/>
  <c r="V256" i="4"/>
  <c r="T357" i="3"/>
  <c r="V45" i="4"/>
  <c r="Y106" i="4"/>
  <c r="T195" i="3"/>
  <c r="Y102" i="4"/>
  <c r="BA105" i="3"/>
  <c r="T343" i="3"/>
  <c r="T370" i="3"/>
  <c r="T387" i="3"/>
  <c r="T320" i="3"/>
  <c r="T526" i="3"/>
  <c r="T341" i="3"/>
  <c r="T218" i="3"/>
  <c r="V50" i="4"/>
  <c r="V185" i="4"/>
  <c r="T484" i="3"/>
  <c r="T305" i="3"/>
  <c r="W105" i="3"/>
  <c r="U277" i="3"/>
  <c r="T188" i="3"/>
  <c r="T193" i="3" s="1"/>
  <c r="BA83" i="3"/>
  <c r="V240" i="4"/>
  <c r="T512" i="3"/>
  <c r="T402" i="3"/>
  <c r="T342" i="3"/>
  <c r="T344" i="3"/>
  <c r="W226" i="4"/>
  <c r="T307" i="3"/>
  <c r="T309" i="3" s="1"/>
  <c r="T310" i="3" s="1"/>
  <c r="T311" i="3" s="1"/>
  <c r="T222" i="3"/>
  <c r="T504" i="3"/>
  <c r="T510" i="3" s="1"/>
  <c r="T190" i="3"/>
  <c r="T518" i="3"/>
  <c r="T517" i="3" s="1"/>
  <c r="T467" i="3"/>
  <c r="T177" i="3"/>
  <c r="V151" i="4"/>
  <c r="T531" i="3"/>
  <c r="T232" i="3"/>
  <c r="T462" i="3"/>
  <c r="T318" i="3"/>
  <c r="V171" i="4"/>
  <c r="T392" i="3"/>
  <c r="T461" i="3"/>
  <c r="T233" i="3"/>
  <c r="T345" i="3"/>
  <c r="T463" i="3"/>
  <c r="T391" i="3"/>
  <c r="T495" i="3"/>
  <c r="W132" i="3"/>
  <c r="T250" i="3"/>
  <c r="T354" i="3"/>
  <c r="BA132" i="3"/>
  <c r="V198" i="4"/>
  <c r="T202" i="3"/>
  <c r="V245" i="4"/>
  <c r="W128" i="3"/>
  <c r="T480" i="3"/>
  <c r="T360" i="3"/>
  <c r="T213" i="3"/>
  <c r="T340" i="3"/>
  <c r="T494" i="3"/>
  <c r="Y79" i="4"/>
  <c r="T536" i="3"/>
  <c r="T356" i="3"/>
  <c r="T471" i="3"/>
  <c r="T336" i="3"/>
  <c r="V251" i="4"/>
  <c r="T457" i="3"/>
  <c r="T338" i="3"/>
  <c r="Y57" i="4"/>
  <c r="T319" i="3"/>
  <c r="T363" i="3"/>
  <c r="T527" i="3"/>
  <c r="T441" i="3"/>
  <c r="T359" i="3"/>
  <c r="W212" i="4"/>
  <c r="T316" i="3"/>
  <c r="T400" i="3"/>
  <c r="T403" i="3" s="1"/>
  <c r="T378" i="3"/>
  <c r="T492" i="3"/>
  <c r="T381" i="3"/>
  <c r="T355" i="3"/>
  <c r="T221" i="3"/>
  <c r="T242" i="3" s="1"/>
  <c r="T382" i="3"/>
  <c r="T472" i="3"/>
  <c r="T440" i="3"/>
  <c r="T443" i="3"/>
  <c r="T362" i="3"/>
  <c r="T187" i="3"/>
  <c r="T352" i="3"/>
  <c r="T263" i="3"/>
  <c r="T339" i="3"/>
  <c r="T334" i="3"/>
  <c r="U291" i="3"/>
  <c r="T337" i="3"/>
  <c r="T442" i="3"/>
  <c r="T433" i="3"/>
  <c r="T438" i="3" s="1"/>
  <c r="T220" i="3"/>
  <c r="T214" i="3"/>
  <c r="T215" i="3" s="1"/>
  <c r="T361" i="3"/>
  <c r="T358" i="3"/>
  <c r="V268" i="4"/>
  <c r="T469" i="3"/>
  <c r="T485" i="3"/>
  <c r="V39" i="4"/>
  <c r="T323" i="3"/>
  <c r="T237" i="3"/>
  <c r="V159" i="4"/>
  <c r="S20" i="5"/>
  <c r="S21" i="5"/>
  <c r="V59" i="3"/>
  <c r="X83" i="3"/>
  <c r="U53" i="3"/>
  <c r="U54" i="3" s="1"/>
  <c r="X84" i="3"/>
  <c r="U70" i="3"/>
  <c r="U75" i="3"/>
  <c r="U76" i="3" s="1"/>
  <c r="U65" i="3"/>
  <c r="Q470" i="3"/>
  <c r="Q246" i="3"/>
  <c r="Q437" i="3"/>
  <c r="Q405" i="3"/>
  <c r="P499" i="3"/>
  <c r="P445" i="3"/>
  <c r="P447" i="3" s="1"/>
  <c r="P444" i="3"/>
  <c r="P446" i="3" s="1"/>
  <c r="T15" i="5"/>
  <c r="W213" i="4"/>
  <c r="T219" i="3"/>
  <c r="T306" i="3"/>
  <c r="T537" i="3"/>
  <c r="T178" i="3"/>
  <c r="BA133" i="3"/>
  <c r="Y58" i="4"/>
  <c r="V241" i="4"/>
  <c r="T379" i="3"/>
  <c r="T196" i="3"/>
  <c r="T264" i="3"/>
  <c r="V246" i="4"/>
  <c r="W129" i="3"/>
  <c r="W227" i="4"/>
  <c r="W133" i="3"/>
  <c r="V172" i="4"/>
  <c r="V186" i="4"/>
  <c r="BA106" i="3"/>
  <c r="T251" i="3"/>
  <c r="U292" i="3"/>
  <c r="T458" i="3"/>
  <c r="T371" i="3"/>
  <c r="V160" i="4"/>
  <c r="V199" i="4"/>
  <c r="T324" i="3"/>
  <c r="T434" i="3"/>
  <c r="S436" i="3" s="1"/>
  <c r="T401" i="3"/>
  <c r="S407" i="3" s="1"/>
  <c r="U278" i="3"/>
  <c r="W106" i="3"/>
  <c r="T335" i="3"/>
  <c r="T505" i="3"/>
  <c r="S508" i="3" s="1"/>
  <c r="T353" i="3"/>
  <c r="T203" i="3"/>
  <c r="V152" i="4"/>
  <c r="Y103" i="4"/>
  <c r="Y107" i="4"/>
  <c r="V269" i="4"/>
  <c r="T317" i="3"/>
  <c r="Y80" i="4"/>
  <c r="T481" i="3"/>
  <c r="BA84" i="3"/>
  <c r="V252" i="4"/>
  <c r="V257" i="4"/>
  <c r="T238" i="3"/>
  <c r="U52" i="3"/>
  <c r="V51" i="3"/>
  <c r="T325" i="3" l="1"/>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O477" i="3" s="1"/>
  <c r="P459"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O500" i="3"/>
  <c r="P482" i="3" s="1"/>
  <c r="P500" i="3" s="1"/>
  <c r="Q482" i="3" s="1"/>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V65" i="3"/>
  <c r="V53" i="3"/>
  <c r="V54" i="3" s="1"/>
  <c r="Q496" i="3"/>
  <c r="Q491" i="3" s="1"/>
  <c r="Q483" i="3"/>
  <c r="U15" i="5"/>
  <c r="U434" i="3"/>
  <c r="U481" i="3"/>
  <c r="Z103" i="4"/>
  <c r="U505" i="3"/>
  <c r="T508" i="3" s="1"/>
  <c r="U401" i="3"/>
  <c r="T407" i="3" s="1"/>
  <c r="U379" i="3"/>
  <c r="U306" i="3"/>
  <c r="U317" i="3"/>
  <c r="U324" i="3"/>
  <c r="BB84" i="3"/>
  <c r="W199" i="4"/>
  <c r="W152" i="4"/>
  <c r="U371" i="3"/>
  <c r="U178" i="3"/>
  <c r="X106" i="3"/>
  <c r="W252" i="4"/>
  <c r="W269" i="4"/>
  <c r="X213" i="4"/>
  <c r="U537" i="3"/>
  <c r="U458" i="3"/>
  <c r="U251" i="3"/>
  <c r="U264" i="3"/>
  <c r="U353" i="3"/>
  <c r="V278" i="3"/>
  <c r="U203" i="3"/>
  <c r="U196" i="3"/>
  <c r="X129" i="3"/>
  <c r="X133" i="3"/>
  <c r="X227" i="4"/>
  <c r="W241" i="4"/>
  <c r="BB106" i="3"/>
  <c r="U335" i="3"/>
  <c r="Z58" i="4"/>
  <c r="BB133" i="3"/>
  <c r="U238" i="3"/>
  <c r="V292" i="3"/>
  <c r="Z80" i="4"/>
  <c r="W172" i="4"/>
  <c r="Z107" i="4"/>
  <c r="W186" i="4"/>
  <c r="W160" i="4"/>
  <c r="W257" i="4"/>
  <c r="W246" i="4"/>
  <c r="U219" i="3"/>
  <c r="S22" i="5"/>
  <c r="S23" i="5" s="1"/>
  <c r="Q473" i="3"/>
  <c r="Q515" i="3" s="1"/>
  <c r="Q460" i="3"/>
  <c r="R487" i="3"/>
  <c r="R373" i="3"/>
  <c r="R464" i="3" s="1"/>
  <c r="Q444" i="3"/>
  <c r="Q446" i="3" s="1"/>
  <c r="Q445" i="3"/>
  <c r="Q447" i="3" s="1"/>
  <c r="T20" i="5"/>
  <c r="T21" i="5"/>
  <c r="U14" i="5"/>
  <c r="U338" i="3"/>
  <c r="Z79" i="4"/>
  <c r="U177" i="3"/>
  <c r="W240" i="4"/>
  <c r="U213" i="3"/>
  <c r="U250" i="3"/>
  <c r="U221" i="3"/>
  <c r="U222" i="3"/>
  <c r="W45" i="4"/>
  <c r="BB132" i="3"/>
  <c r="U485" i="3"/>
  <c r="U527" i="3"/>
  <c r="U307" i="3"/>
  <c r="U309" i="3" s="1"/>
  <c r="U310" i="3" s="1"/>
  <c r="U311" i="3" s="1"/>
  <c r="U340" i="3"/>
  <c r="Z57" i="4"/>
  <c r="U233" i="3"/>
  <c r="U440" i="3"/>
  <c r="W245" i="4"/>
  <c r="U202" i="3"/>
  <c r="U461" i="3"/>
  <c r="U263" i="3"/>
  <c r="U359" i="3"/>
  <c r="U305" i="3"/>
  <c r="U218" i="3"/>
  <c r="W198" i="4"/>
  <c r="U433" i="3"/>
  <c r="X128" i="3"/>
  <c r="U190" i="3"/>
  <c r="X226" i="4"/>
  <c r="U361" i="3"/>
  <c r="U339" i="3"/>
  <c r="W251" i="4"/>
  <c r="V277" i="3"/>
  <c r="U457" i="3"/>
  <c r="U471" i="3"/>
  <c r="W151" i="4"/>
  <c r="U187" i="3"/>
  <c r="BB105" i="3"/>
  <c r="U362" i="3"/>
  <c r="U469" i="3"/>
  <c r="U516" i="3"/>
  <c r="X132" i="3"/>
  <c r="BB83" i="3"/>
  <c r="U343" i="3"/>
  <c r="U337" i="3"/>
  <c r="U336" i="3"/>
  <c r="U442" i="3"/>
  <c r="U334" i="3"/>
  <c r="U400" i="3"/>
  <c r="U403" i="3" s="1"/>
  <c r="U531" i="3"/>
  <c r="U494" i="3"/>
  <c r="W268" i="4"/>
  <c r="U443" i="3"/>
  <c r="U462" i="3"/>
  <c r="U345" i="3"/>
  <c r="Z106" i="4"/>
  <c r="U512" i="3"/>
  <c r="U356" i="3"/>
  <c r="U214" i="3"/>
  <c r="U215" i="3" s="1"/>
  <c r="U387" i="3"/>
  <c r="U526" i="3"/>
  <c r="U504" i="3"/>
  <c r="U510" i="3" s="1"/>
  <c r="U441" i="3"/>
  <c r="U355" i="3"/>
  <c r="U518" i="3"/>
  <c r="U517" i="3" s="1"/>
  <c r="U486" i="3"/>
  <c r="X212" i="4"/>
  <c r="U323" i="3"/>
  <c r="U357" i="3"/>
  <c r="W50" i="4"/>
  <c r="W171" i="4"/>
  <c r="U492" i="3"/>
  <c r="V291" i="3"/>
  <c r="U358" i="3"/>
  <c r="U472" i="3"/>
  <c r="U319" i="3"/>
  <c r="U495" i="3"/>
  <c r="U232" i="3"/>
  <c r="U354" i="3"/>
  <c r="U220" i="3"/>
  <c r="U463" i="3"/>
  <c r="U381" i="3"/>
  <c r="U467" i="3"/>
  <c r="U318" i="3"/>
  <c r="U352" i="3"/>
  <c r="U392" i="3"/>
  <c r="Z102" i="4"/>
  <c r="U237" i="3"/>
  <c r="U378" i="3"/>
  <c r="X105" i="3"/>
  <c r="U391" i="3"/>
  <c r="U480" i="3"/>
  <c r="U188" i="3"/>
  <c r="U193" i="3" s="1"/>
  <c r="W185" i="4"/>
  <c r="U382" i="3"/>
  <c r="U363" i="3"/>
  <c r="U320" i="3"/>
  <c r="U402" i="3"/>
  <c r="U536" i="3"/>
  <c r="U360" i="3"/>
  <c r="U195" i="3"/>
  <c r="W39" i="4"/>
  <c r="U370" i="3"/>
  <c r="W256" i="4"/>
  <c r="U341" i="3"/>
  <c r="U316" i="3"/>
  <c r="W159" i="4"/>
  <c r="U484" i="3"/>
  <c r="U342" i="3"/>
  <c r="U344" i="3"/>
  <c r="W51" i="3"/>
  <c r="V52" i="3"/>
  <c r="T326" i="3" l="1"/>
  <c r="T327" i="3" s="1"/>
  <c r="S493" i="3"/>
  <c r="T328" i="3"/>
  <c r="U321" i="3"/>
  <c r="T406" i="3"/>
  <c r="U325" i="3"/>
  <c r="U326" i="3" s="1"/>
  <c r="U327" i="3" s="1"/>
  <c r="S507" i="3"/>
  <c r="T347" i="3"/>
  <c r="T439" i="3"/>
  <c r="T235" i="3"/>
  <c r="T493" i="3" s="1"/>
  <c r="U192" i="3"/>
  <c r="U216" i="3"/>
  <c r="S375" i="3"/>
  <c r="L329" i="3"/>
  <c r="L330" i="3" s="1"/>
  <c r="L328" i="3"/>
  <c r="T374" i="3"/>
  <c r="T507" i="3" s="1"/>
  <c r="T366" i="3"/>
  <c r="T376" i="3" s="1"/>
  <c r="U384" i="3"/>
  <c r="T308" i="3"/>
  <c r="T350" i="3"/>
  <c r="U243" i="3"/>
  <c r="S539" i="3"/>
  <c r="S541" i="3" s="1"/>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T375" i="3"/>
  <c r="U511" i="3"/>
  <c r="S538" i="3"/>
  <c r="S540" i="3" s="1"/>
  <c r="S506" i="3"/>
  <c r="S530" i="3" s="1"/>
  <c r="S532" i="3" s="1"/>
  <c r="Q474" i="3"/>
  <c r="Q468" i="3" s="1"/>
  <c r="Q476" i="3" s="1"/>
  <c r="V36" i="3"/>
  <c r="M325" i="3" s="1"/>
  <c r="L326" i="3"/>
  <c r="L327" i="3" s="1"/>
  <c r="R395" i="3"/>
  <c r="R474" i="3" s="1"/>
  <c r="P477" i="3"/>
  <c r="Q459" i="3" s="1"/>
  <c r="R404" i="3"/>
  <c r="R407" i="3" s="1"/>
  <c r="R435" i="3"/>
  <c r="R436" i="3" s="1"/>
  <c r="Q513" i="3"/>
  <c r="T22" i="5"/>
  <c r="T23" i="5" s="1"/>
  <c r="R473" i="3"/>
  <c r="R515" i="3" s="1"/>
  <c r="R460" i="3"/>
  <c r="R506" i="3"/>
  <c r="R530" i="3" s="1"/>
  <c r="R532" i="3" s="1"/>
  <c r="W53" i="3"/>
  <c r="W54" i="3" s="1"/>
  <c r="X59" i="3"/>
  <c r="Z83" i="3"/>
  <c r="W65" i="3"/>
  <c r="W70" i="3"/>
  <c r="W75" i="3"/>
  <c r="W76" i="3" s="1"/>
  <c r="Z84" i="3"/>
  <c r="V15" i="5"/>
  <c r="X152" i="4"/>
  <c r="V401" i="3"/>
  <c r="U407" i="3" s="1"/>
  <c r="X252" i="4"/>
  <c r="X199" i="4"/>
  <c r="V317" i="3"/>
  <c r="X257" i="4"/>
  <c r="Y106" i="3"/>
  <c r="V458" i="3"/>
  <c r="V203" i="3"/>
  <c r="V434" i="3"/>
  <c r="U436" i="3" s="1"/>
  <c r="V353" i="3"/>
  <c r="V505" i="3"/>
  <c r="U508" i="3" s="1"/>
  <c r="Y133" i="3"/>
  <c r="Y227" i="4"/>
  <c r="AA107" i="4"/>
  <c r="V178" i="3"/>
  <c r="V264" i="3"/>
  <c r="V251" i="3"/>
  <c r="BC133" i="3"/>
  <c r="V379" i="3"/>
  <c r="AA58" i="4"/>
  <c r="V324" i="3"/>
  <c r="X172" i="4"/>
  <c r="V481" i="3"/>
  <c r="W278" i="3"/>
  <c r="AA103" i="4"/>
  <c r="W292" i="3"/>
  <c r="X241" i="4"/>
  <c r="X246" i="4"/>
  <c r="V306" i="3"/>
  <c r="X269" i="4"/>
  <c r="V537" i="3"/>
  <c r="AA80" i="4"/>
  <c r="V335" i="3"/>
  <c r="V196" i="3"/>
  <c r="X186" i="4"/>
  <c r="V371" i="3"/>
  <c r="V238" i="3"/>
  <c r="BC106" i="3"/>
  <c r="BC84" i="3"/>
  <c r="X160" i="4"/>
  <c r="Y129" i="3"/>
  <c r="V219" i="3"/>
  <c r="Y213" i="4"/>
  <c r="R496" i="3"/>
  <c r="R491" i="3" s="1"/>
  <c r="R483" i="3"/>
  <c r="R538" i="3"/>
  <c r="R540" i="3" s="1"/>
  <c r="U21" i="5"/>
  <c r="U20" i="5"/>
  <c r="Q499" i="3"/>
  <c r="Q500" i="3" s="1"/>
  <c r="R482" i="3" s="1"/>
  <c r="V14" i="5"/>
  <c r="V320" i="3"/>
  <c r="V354" i="3"/>
  <c r="V504" i="3"/>
  <c r="V510" i="3" s="1"/>
  <c r="V441" i="3"/>
  <c r="W277" i="3"/>
  <c r="Y132" i="3"/>
  <c r="V471" i="3"/>
  <c r="X256" i="4"/>
  <c r="V359" i="3"/>
  <c r="V363" i="3"/>
  <c r="Y128" i="3"/>
  <c r="V494" i="3"/>
  <c r="X268" i="4"/>
  <c r="V492" i="3"/>
  <c r="V362" i="3"/>
  <c r="V443" i="3"/>
  <c r="V495" i="3"/>
  <c r="BC132" i="3"/>
  <c r="V442" i="3"/>
  <c r="V190" i="3"/>
  <c r="V462" i="3"/>
  <c r="V177" i="3"/>
  <c r="V516" i="3"/>
  <c r="V457" i="3"/>
  <c r="V358" i="3"/>
  <c r="V233" i="3"/>
  <c r="AA79" i="4"/>
  <c r="V195" i="3"/>
  <c r="V356" i="3"/>
  <c r="V319" i="3"/>
  <c r="V400" i="3"/>
  <c r="V403" i="3" s="1"/>
  <c r="V402" i="3"/>
  <c r="V340" i="3"/>
  <c r="V202" i="3"/>
  <c r="X240" i="4"/>
  <c r="X151" i="4"/>
  <c r="V188" i="3"/>
  <c r="V250" i="3"/>
  <c r="V378" i="3"/>
  <c r="V342" i="3"/>
  <c r="AA102" i="4"/>
  <c r="X159" i="4"/>
  <c r="V263" i="3"/>
  <c r="AA106" i="4"/>
  <c r="V213" i="3"/>
  <c r="X251" i="4"/>
  <c r="V467" i="3"/>
  <c r="V527" i="3"/>
  <c r="Y212" i="4"/>
  <c r="V237" i="3"/>
  <c r="V222" i="3"/>
  <c r="V486" i="3"/>
  <c r="V337" i="3"/>
  <c r="V214" i="3"/>
  <c r="V215" i="3" s="1"/>
  <c r="V370" i="3"/>
  <c r="X198" i="4"/>
  <c r="V343" i="3"/>
  <c r="Y226" i="4"/>
  <c r="X39" i="4"/>
  <c r="V480" i="3"/>
  <c r="V512" i="3"/>
  <c r="V305" i="3"/>
  <c r="V485" i="3"/>
  <c r="V334" i="3"/>
  <c r="V218" i="3"/>
  <c r="V221" i="3"/>
  <c r="V318" i="3"/>
  <c r="V531" i="3"/>
  <c r="V323" i="3"/>
  <c r="V484" i="3"/>
  <c r="V352" i="3"/>
  <c r="W291" i="3"/>
  <c r="V355" i="3"/>
  <c r="X171" i="4"/>
  <c r="AA57" i="4"/>
  <c r="V360" i="3"/>
  <c r="V440" i="3"/>
  <c r="BC83" i="3"/>
  <c r="V339" i="3"/>
  <c r="V382" i="3"/>
  <c r="X50" i="4"/>
  <c r="V518" i="3"/>
  <c r="V517" i="3" s="1"/>
  <c r="V526" i="3"/>
  <c r="V433" i="3"/>
  <c r="Y105" i="3"/>
  <c r="X245" i="4"/>
  <c r="V187" i="3"/>
  <c r="V336" i="3"/>
  <c r="V381" i="3"/>
  <c r="V338" i="3"/>
  <c r="V307" i="3"/>
  <c r="V321" i="3" s="1"/>
  <c r="V536" i="3"/>
  <c r="V220" i="3"/>
  <c r="V344" i="3"/>
  <c r="V461" i="3"/>
  <c r="V341" i="3"/>
  <c r="V392" i="3"/>
  <c r="V391" i="3"/>
  <c r="V463" i="3"/>
  <c r="X45" i="4"/>
  <c r="V387" i="3"/>
  <c r="BC105" i="3"/>
  <c r="V345" i="3"/>
  <c r="V361" i="3"/>
  <c r="V232" i="3"/>
  <c r="V469" i="3"/>
  <c r="V316" i="3"/>
  <c r="V357" i="3"/>
  <c r="X185" i="4"/>
  <c r="V472" i="3"/>
  <c r="X51" i="3"/>
  <c r="W52" i="3"/>
  <c r="U439" i="3" l="1"/>
  <c r="U328" i="3"/>
  <c r="U329" i="3"/>
  <c r="U330" i="3" s="1"/>
  <c r="T239" i="3"/>
  <c r="T244" i="3" s="1"/>
  <c r="T470" i="3" s="1"/>
  <c r="T386" i="3"/>
  <c r="T389" i="3" s="1"/>
  <c r="T396" i="3" s="1"/>
  <c r="U365" i="3"/>
  <c r="U368" i="3" s="1"/>
  <c r="V325" i="3"/>
  <c r="V329" i="3" s="1"/>
  <c r="V330" i="3" s="1"/>
  <c r="T367" i="3"/>
  <c r="T372" i="3" s="1"/>
  <c r="T385" i="3" s="1"/>
  <c r="T388" i="3" s="1"/>
  <c r="T395" i="3" s="1"/>
  <c r="V192" i="3"/>
  <c r="T368" i="3"/>
  <c r="T373" i="3" s="1"/>
  <c r="T464" i="3" s="1"/>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U308" i="3"/>
  <c r="U235" i="3"/>
  <c r="U240" i="3"/>
  <c r="U245" i="3" s="1"/>
  <c r="T539" i="3"/>
  <c r="T541" i="3" s="1"/>
  <c r="U367" i="3"/>
  <c r="R397" i="3"/>
  <c r="R514" i="3" s="1"/>
  <c r="R513" i="3" s="1"/>
  <c r="Q477" i="3"/>
  <c r="R459" i="3" s="1"/>
  <c r="M326" i="3"/>
  <c r="M327" i="3" s="1"/>
  <c r="W36" i="3"/>
  <c r="N325" i="3" s="1"/>
  <c r="U22" i="5"/>
  <c r="U23" i="5" s="1"/>
  <c r="R445" i="3"/>
  <c r="R447" i="3" s="1"/>
  <c r="V21" i="5"/>
  <c r="V20" i="5"/>
  <c r="AA83" i="3"/>
  <c r="X65" i="3"/>
  <c r="X53" i="3"/>
  <c r="X54" i="3" s="1"/>
  <c r="AA84" i="3"/>
  <c r="X70" i="3"/>
  <c r="Y59" i="3"/>
  <c r="X75" i="3"/>
  <c r="X76" i="3" s="1"/>
  <c r="R468" i="3"/>
  <c r="R476" i="3" s="1"/>
  <c r="R499" i="3"/>
  <c r="R500" i="3" s="1"/>
  <c r="S482" i="3" s="1"/>
  <c r="W15" i="5"/>
  <c r="Y269" i="4"/>
  <c r="Y152" i="4"/>
  <c r="X292" i="3"/>
  <c r="Z227" i="4"/>
  <c r="Y186" i="4"/>
  <c r="Y160" i="4"/>
  <c r="Y199" i="4"/>
  <c r="AB58" i="4"/>
  <c r="Z133" i="3"/>
  <c r="AB103" i="4"/>
  <c r="BD84" i="3"/>
  <c r="Y172" i="4"/>
  <c r="W219" i="3"/>
  <c r="Y252" i="4"/>
  <c r="AB107" i="4"/>
  <c r="W196" i="3"/>
  <c r="W537" i="3"/>
  <c r="W458" i="3"/>
  <c r="Z129" i="3"/>
  <c r="W434" i="3"/>
  <c r="V436" i="3" s="1"/>
  <c r="W251" i="3"/>
  <c r="Y241" i="4"/>
  <c r="W178" i="3"/>
  <c r="Y257" i="4"/>
  <c r="Z213" i="4"/>
  <c r="BD106" i="3"/>
  <c r="W264" i="3"/>
  <c r="W353" i="3"/>
  <c r="W306" i="3"/>
  <c r="W379" i="3"/>
  <c r="W505" i="3"/>
  <c r="V508" i="3" s="1"/>
  <c r="W401" i="3"/>
  <c r="V407" i="3" s="1"/>
  <c r="W317" i="3"/>
  <c r="W335" i="3"/>
  <c r="W203" i="3"/>
  <c r="W238" i="3"/>
  <c r="W481" i="3"/>
  <c r="W371" i="3"/>
  <c r="W324" i="3"/>
  <c r="Z106" i="3"/>
  <c r="X278" i="3"/>
  <c r="BD133" i="3"/>
  <c r="AB80" i="4"/>
  <c r="Y246" i="4"/>
  <c r="W14" i="5"/>
  <c r="W320" i="3"/>
  <c r="W391" i="3"/>
  <c r="Y171" i="4"/>
  <c r="Z105" i="3"/>
  <c r="W361" i="3"/>
  <c r="W461" i="3"/>
  <c r="Y256" i="4"/>
  <c r="X277" i="3"/>
  <c r="W345" i="3"/>
  <c r="W471" i="3"/>
  <c r="W218" i="3"/>
  <c r="W400" i="3"/>
  <c r="W403" i="3" s="1"/>
  <c r="W443" i="3"/>
  <c r="W495" i="3"/>
  <c r="W485" i="3"/>
  <c r="Y50" i="4"/>
  <c r="W250" i="3"/>
  <c r="W494" i="3"/>
  <c r="Y39" i="4"/>
  <c r="W344" i="3"/>
  <c r="W232" i="3"/>
  <c r="AB102" i="4"/>
  <c r="W518" i="3"/>
  <c r="W517" i="3" s="1"/>
  <c r="W516" i="3"/>
  <c r="W337" i="3"/>
  <c r="W190" i="3"/>
  <c r="W469" i="3"/>
  <c r="W382" i="3"/>
  <c r="Y240" i="4"/>
  <c r="W462" i="3"/>
  <c r="W536" i="3"/>
  <c r="AB57" i="4"/>
  <c r="Y198" i="4"/>
  <c r="Y245" i="4"/>
  <c r="W440" i="3"/>
  <c r="Z132" i="3"/>
  <c r="W358" i="3"/>
  <c r="W457" i="3"/>
  <c r="W356" i="3"/>
  <c r="W305" i="3"/>
  <c r="W263" i="3"/>
  <c r="W387" i="3"/>
  <c r="W484" i="3"/>
  <c r="W307" i="3"/>
  <c r="W321" i="3" s="1"/>
  <c r="W352" i="3"/>
  <c r="Y251" i="4"/>
  <c r="BD83" i="3"/>
  <c r="Z226" i="4"/>
  <c r="W531" i="3"/>
  <c r="W336" i="3"/>
  <c r="BD132" i="3"/>
  <c r="W318" i="3"/>
  <c r="W442" i="3"/>
  <c r="W359" i="3"/>
  <c r="W213" i="3"/>
  <c r="W526" i="3"/>
  <c r="Z212" i="4"/>
  <c r="W214" i="3"/>
  <c r="W215" i="3" s="1"/>
  <c r="BD105" i="3"/>
  <c r="AB79" i="4"/>
  <c r="W202" i="3"/>
  <c r="Y268"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5" i="4"/>
  <c r="Y159" i="4"/>
  <c r="W402" i="3"/>
  <c r="W177" i="3"/>
  <c r="W233" i="3"/>
  <c r="W441" i="3"/>
  <c r="W355" i="3"/>
  <c r="AB106" i="4"/>
  <c r="W221" i="3"/>
  <c r="W242" i="3" s="1"/>
  <c r="W360" i="3"/>
  <c r="Y151" i="4"/>
  <c r="W339" i="3"/>
  <c r="W354" i="3"/>
  <c r="W363" i="3"/>
  <c r="W472" i="3"/>
  <c r="Y45" i="4"/>
  <c r="Z128" i="3"/>
  <c r="X52" i="3"/>
  <c r="Y51" i="3"/>
  <c r="T437" i="3" l="1"/>
  <c r="T246" i="3"/>
  <c r="T405" i="3"/>
  <c r="V374" i="3"/>
  <c r="V386" i="3" s="1"/>
  <c r="V389" i="3" s="1"/>
  <c r="V396" i="3" s="1"/>
  <c r="T487" i="3"/>
  <c r="V328" i="3"/>
  <c r="V326" i="3"/>
  <c r="V327" i="3" s="1"/>
  <c r="U372" i="3"/>
  <c r="U435" i="3" s="1"/>
  <c r="U350" i="3"/>
  <c r="V439" i="3"/>
  <c r="V365" i="3"/>
  <c r="V368" i="3" s="1"/>
  <c r="T435" i="3"/>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U386" i="3"/>
  <c r="U389" i="3" s="1"/>
  <c r="U396" i="3" s="1"/>
  <c r="U507" i="3"/>
  <c r="W384" i="3"/>
  <c r="S513" i="3"/>
  <c r="W364" i="3"/>
  <c r="W365" i="3" s="1"/>
  <c r="W346" i="3"/>
  <c r="W347" i="3" s="1"/>
  <c r="V348" i="3"/>
  <c r="V349" i="3" s="1"/>
  <c r="R477" i="3"/>
  <c r="S459" i="3" s="1"/>
  <c r="T397" i="3"/>
  <c r="T514" i="3" s="1"/>
  <c r="T474" i="3"/>
  <c r="W309" i="3"/>
  <c r="W310" i="3" s="1"/>
  <c r="W311" i="3" s="1"/>
  <c r="W192" i="3"/>
  <c r="U380" i="3"/>
  <c r="U383" i="3" s="1"/>
  <c r="U390" i="3"/>
  <c r="U393" i="3" s="1"/>
  <c r="U509" i="3"/>
  <c r="S468" i="3"/>
  <c r="S476" i="3" s="1"/>
  <c r="S499" i="3"/>
  <c r="S500" i="3" s="1"/>
  <c r="T482" i="3" s="1"/>
  <c r="T483" i="3"/>
  <c r="T496" i="3"/>
  <c r="T491" i="3" s="1"/>
  <c r="V367" i="3"/>
  <c r="U487" i="3"/>
  <c r="U373" i="3"/>
  <c r="U464" i="3" s="1"/>
  <c r="U404" i="3"/>
  <c r="U385" i="3"/>
  <c r="U388" i="3" s="1"/>
  <c r="U239" i="3"/>
  <c r="U244" i="3" s="1"/>
  <c r="U493" i="3"/>
  <c r="T473" i="3"/>
  <c r="T515" i="3" s="1"/>
  <c r="T460" i="3"/>
  <c r="W223" i="3"/>
  <c r="W241" i="3" s="1"/>
  <c r="X36" i="3"/>
  <c r="O325" i="3" s="1"/>
  <c r="N326" i="3"/>
  <c r="N327" i="3" s="1"/>
  <c r="X15" i="5"/>
  <c r="Z152" i="4"/>
  <c r="Y292" i="3"/>
  <c r="Z246" i="4"/>
  <c r="X219" i="3"/>
  <c r="Z199" i="4"/>
  <c r="X196" i="3"/>
  <c r="AA133" i="3"/>
  <c r="X178" i="3"/>
  <c r="X481" i="3"/>
  <c r="X264" i="3"/>
  <c r="AC107" i="4"/>
  <c r="Z252" i="4"/>
  <c r="Z160" i="4"/>
  <c r="Z269" i="4"/>
  <c r="AA213" i="4"/>
  <c r="X505" i="3"/>
  <c r="W508" i="3" s="1"/>
  <c r="Z186" i="4"/>
  <c r="X537" i="3"/>
  <c r="X401" i="3"/>
  <c r="W407" i="3" s="1"/>
  <c r="X458" i="3"/>
  <c r="AC80" i="4"/>
  <c r="AC58" i="4"/>
  <c r="Y278" i="3"/>
  <c r="X306" i="3"/>
  <c r="X238" i="3"/>
  <c r="BE84" i="3"/>
  <c r="X379" i="3"/>
  <c r="X434" i="3"/>
  <c r="W436" i="3" s="1"/>
  <c r="BE133" i="3"/>
  <c r="BE106" i="3"/>
  <c r="X371" i="3"/>
  <c r="X251" i="3"/>
  <c r="X353" i="3"/>
  <c r="X324" i="3"/>
  <c r="Z241" i="4"/>
  <c r="Z172" i="4"/>
  <c r="Z257" i="4"/>
  <c r="AA106" i="3"/>
  <c r="AC103" i="4"/>
  <c r="X335" i="3"/>
  <c r="X203" i="3"/>
  <c r="AA129" i="3"/>
  <c r="AA227" i="4"/>
  <c r="X317" i="3"/>
  <c r="V22" i="5"/>
  <c r="V23" i="5" s="1"/>
  <c r="W21" i="5"/>
  <c r="W20" i="5"/>
  <c r="Y53" i="3"/>
  <c r="Y54" i="3" s="1"/>
  <c r="Z59" i="3"/>
  <c r="AB83" i="3"/>
  <c r="AB84" i="3"/>
  <c r="Y75" i="3"/>
  <c r="Y76" i="3" s="1"/>
  <c r="Y70" i="3"/>
  <c r="Y65" i="3"/>
  <c r="X14" i="5"/>
  <c r="X336" i="3"/>
  <c r="X402" i="3"/>
  <c r="X472" i="3"/>
  <c r="X457" i="3"/>
  <c r="X359" i="3"/>
  <c r="X392" i="3"/>
  <c r="X526" i="3"/>
  <c r="AC57" i="4"/>
  <c r="X352" i="3"/>
  <c r="Z50" i="4"/>
  <c r="X188" i="3"/>
  <c r="X193" i="3" s="1"/>
  <c r="X263" i="3"/>
  <c r="X485" i="3"/>
  <c r="Z251" i="4"/>
  <c r="X214" i="3"/>
  <c r="X215" i="3" s="1"/>
  <c r="X433" i="3"/>
  <c r="X438" i="3" s="1"/>
  <c r="X190" i="3"/>
  <c r="X516" i="3"/>
  <c r="Z185" i="4"/>
  <c r="X363" i="3"/>
  <c r="X440" i="3"/>
  <c r="X232" i="3"/>
  <c r="AA212" i="4"/>
  <c r="X250" i="3"/>
  <c r="X318" i="3"/>
  <c r="X305" i="3"/>
  <c r="Y277" i="3"/>
  <c r="X357" i="3"/>
  <c r="X378" i="3"/>
  <c r="AC102" i="4"/>
  <c r="BE105" i="3"/>
  <c r="X339" i="3"/>
  <c r="X370" i="3"/>
  <c r="AA132" i="3"/>
  <c r="X462" i="3"/>
  <c r="X356" i="3"/>
  <c r="X486" i="3"/>
  <c r="X480" i="3"/>
  <c r="X307" i="3"/>
  <c r="X309" i="3" s="1"/>
  <c r="X310" i="3" s="1"/>
  <c r="X311" i="3" s="1"/>
  <c r="X531" i="3"/>
  <c r="X492" i="3"/>
  <c r="Z268" i="4"/>
  <c r="X222" i="3"/>
  <c r="X362" i="3"/>
  <c r="X237" i="3"/>
  <c r="Z245" i="4"/>
  <c r="X334" i="3"/>
  <c r="X345" i="3"/>
  <c r="X220" i="3"/>
  <c r="X463" i="3"/>
  <c r="X387" i="3"/>
  <c r="Z45" i="4"/>
  <c r="X316" i="3"/>
  <c r="X202" i="3"/>
  <c r="X358" i="3"/>
  <c r="X337" i="3"/>
  <c r="Z171" i="4"/>
  <c r="X320" i="3"/>
  <c r="X512" i="3"/>
  <c r="AA105" i="3"/>
  <c r="X319" i="3"/>
  <c r="X469" i="3"/>
  <c r="X391" i="3"/>
  <c r="X442" i="3"/>
  <c r="Z39" i="4"/>
  <c r="X213" i="3"/>
  <c r="X344" i="3"/>
  <c r="AA226" i="4"/>
  <c r="Z198" i="4"/>
  <c r="X233" i="3"/>
  <c r="X354" i="3"/>
  <c r="AC79" i="4"/>
  <c r="X187" i="3"/>
  <c r="Z240" i="4"/>
  <c r="X323" i="3"/>
  <c r="BE132" i="3"/>
  <c r="X355" i="3"/>
  <c r="X382" i="3"/>
  <c r="X504" i="3"/>
  <c r="X510" i="3" s="1"/>
  <c r="X441" i="3"/>
  <c r="Y291" i="3"/>
  <c r="X527" i="3"/>
  <c r="Z256" i="4"/>
  <c r="X338" i="3"/>
  <c r="AC106" i="4"/>
  <c r="X536" i="3"/>
  <c r="X361" i="3"/>
  <c r="X218" i="3"/>
  <c r="X360" i="3"/>
  <c r="BE83" i="3"/>
  <c r="X495" i="3"/>
  <c r="X341" i="3"/>
  <c r="X221" i="3"/>
  <c r="X242" i="3" s="1"/>
  <c r="X343" i="3"/>
  <c r="X471" i="3"/>
  <c r="X177" i="3"/>
  <c r="X195" i="3"/>
  <c r="X381" i="3"/>
  <c r="AA128" i="3"/>
  <c r="X342" i="3"/>
  <c r="X461" i="3"/>
  <c r="X494" i="3"/>
  <c r="X443" i="3"/>
  <c r="X518" i="3"/>
  <c r="X517" i="3" s="1"/>
  <c r="X467" i="3"/>
  <c r="X484" i="3"/>
  <c r="Z151" i="4"/>
  <c r="X340" i="3"/>
  <c r="X400" i="3"/>
  <c r="X403" i="3" s="1"/>
  <c r="Z159" i="4"/>
  <c r="Y52" i="3"/>
  <c r="Z51" i="3"/>
  <c r="T445" i="3" l="1"/>
  <c r="T447" i="3" s="1"/>
  <c r="V507" i="3"/>
  <c r="V375" i="3"/>
  <c r="T444" i="3"/>
  <c r="T446" i="3" s="1"/>
  <c r="W326" i="3"/>
  <c r="W327" i="3" s="1"/>
  <c r="V493" i="3"/>
  <c r="X325" i="3"/>
  <c r="X329" i="3" s="1"/>
  <c r="X330" i="3" s="1"/>
  <c r="W328" i="3"/>
  <c r="W348" i="3"/>
  <c r="W350" i="3" s="1"/>
  <c r="X384" i="3"/>
  <c r="W191" i="3"/>
  <c r="W406" i="3"/>
  <c r="X192" i="3"/>
  <c r="X394" i="3"/>
  <c r="S477" i="3"/>
  <c r="T459" i="3" s="1"/>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U395" i="3"/>
  <c r="T468" i="3"/>
  <c r="T476" i="3" s="1"/>
  <c r="T513" i="3"/>
  <c r="U246" i="3"/>
  <c r="U405" i="3"/>
  <c r="U470" i="3"/>
  <c r="U473" i="3" s="1"/>
  <c r="U515" i="3" s="1"/>
  <c r="U437" i="3"/>
  <c r="U445" i="3" s="1"/>
  <c r="U447" i="3" s="1"/>
  <c r="U460" i="3"/>
  <c r="T499" i="3"/>
  <c r="T500" i="3" s="1"/>
  <c r="U482" i="3" s="1"/>
  <c r="U539" i="3"/>
  <c r="U541" i="3" s="1"/>
  <c r="U506" i="3"/>
  <c r="U530" i="3" s="1"/>
  <c r="U532" i="3" s="1"/>
  <c r="U538" i="3"/>
  <c r="U540" i="3" s="1"/>
  <c r="V405" i="3"/>
  <c r="V246" i="3"/>
  <c r="V470" i="3"/>
  <c r="V437" i="3"/>
  <c r="V487" i="3"/>
  <c r="W380" i="3"/>
  <c r="W383" i="3" s="1"/>
  <c r="W390" i="3"/>
  <c r="W393" i="3" s="1"/>
  <c r="O326" i="3"/>
  <c r="O327" i="3" s="1"/>
  <c r="Y36" i="3"/>
  <c r="P325" i="3" s="1"/>
  <c r="Y15" i="5"/>
  <c r="Y251" i="3"/>
  <c r="AD80" i="4"/>
  <c r="Y196" i="3"/>
  <c r="AA186" i="4"/>
  <c r="Y353" i="3"/>
  <c r="AA199" i="4"/>
  <c r="BF106" i="3"/>
  <c r="Y505" i="3"/>
  <c r="X508" i="3" s="1"/>
  <c r="AA160" i="4"/>
  <c r="Y238" i="3"/>
  <c r="Y335" i="3"/>
  <c r="AB213" i="4"/>
  <c r="Y379" i="3"/>
  <c r="Y264" i="3"/>
  <c r="Y317" i="3"/>
  <c r="AB133" i="3"/>
  <c r="Y481" i="3"/>
  <c r="AA257" i="4"/>
  <c r="Y178" i="3"/>
  <c r="AA241" i="4"/>
  <c r="AD58" i="4"/>
  <c r="AB129" i="3"/>
  <c r="AA152" i="4"/>
  <c r="Z278" i="3"/>
  <c r="AA246" i="4"/>
  <c r="Y306" i="3"/>
  <c r="Y434" i="3"/>
  <c r="X436" i="3" s="1"/>
  <c r="Z292" i="3"/>
  <c r="Y203" i="3"/>
  <c r="Y324" i="3"/>
  <c r="AB106" i="3"/>
  <c r="BF84" i="3"/>
  <c r="Y219" i="3"/>
  <c r="AA252" i="4"/>
  <c r="AB227" i="4"/>
  <c r="AD103" i="4"/>
  <c r="AA269" i="4"/>
  <c r="Y537" i="3"/>
  <c r="Y401" i="3"/>
  <c r="X407" i="3" s="1"/>
  <c r="Y371" i="3"/>
  <c r="AD107" i="4"/>
  <c r="Y458" i="3"/>
  <c r="BF133" i="3"/>
  <c r="AA172" i="4"/>
  <c r="Y14" i="5"/>
  <c r="AA39" i="4"/>
  <c r="Y352" i="3"/>
  <c r="Y337" i="3"/>
  <c r="Y457" i="3"/>
  <c r="Y305" i="3"/>
  <c r="Y462" i="3"/>
  <c r="Y467" i="3"/>
  <c r="Y233" i="3"/>
  <c r="Y442" i="3"/>
  <c r="Y518" i="3"/>
  <c r="Y354" i="3"/>
  <c r="AA256" i="4"/>
  <c r="Y484" i="3"/>
  <c r="Y221" i="3"/>
  <c r="Y222" i="3"/>
  <c r="Y357" i="3"/>
  <c r="Y195" i="3"/>
  <c r="AA245" i="4"/>
  <c r="Z291" i="3"/>
  <c r="Y340" i="3"/>
  <c r="Y177" i="3"/>
  <c r="Z277" i="3"/>
  <c r="BF105" i="3"/>
  <c r="Y355" i="3"/>
  <c r="AA45" i="4"/>
  <c r="Y188" i="3"/>
  <c r="Y381" i="3"/>
  <c r="Y387" i="3"/>
  <c r="Y495" i="3"/>
  <c r="Y356" i="3"/>
  <c r="Y339" i="3"/>
  <c r="Y320" i="3"/>
  <c r="Y531" i="3"/>
  <c r="AA159" i="4"/>
  <c r="BF132" i="3"/>
  <c r="Y461" i="3"/>
  <c r="Y250" i="3"/>
  <c r="Y402" i="3"/>
  <c r="AA251" i="4"/>
  <c r="Y370" i="3"/>
  <c r="Y486" i="3"/>
  <c r="Y440" i="3"/>
  <c r="Y504" i="3"/>
  <c r="Y510" i="3" s="1"/>
  <c r="Y527" i="3"/>
  <c r="AD57" i="4"/>
  <c r="Y316" i="3"/>
  <c r="Y512" i="3"/>
  <c r="Y360" i="3"/>
  <c r="Y202" i="3"/>
  <c r="AA240" i="4"/>
  <c r="Y214" i="3"/>
  <c r="Y215" i="3" s="1"/>
  <c r="AB212" i="4"/>
  <c r="Y187" i="3"/>
  <c r="Y480" i="3"/>
  <c r="Y336" i="3"/>
  <c r="Y341" i="3"/>
  <c r="Y472" i="3"/>
  <c r="AB132" i="3"/>
  <c r="Y485" i="3"/>
  <c r="AA151" i="4"/>
  <c r="Y471" i="3"/>
  <c r="Y213" i="3"/>
  <c r="Y363" i="3"/>
  <c r="Y319" i="3"/>
  <c r="AD79" i="4"/>
  <c r="Y334" i="3"/>
  <c r="Y345" i="3"/>
  <c r="Y358" i="3"/>
  <c r="Y463" i="3"/>
  <c r="AD102" i="4"/>
  <c r="Y237" i="3"/>
  <c r="Y232" i="3"/>
  <c r="Y318" i="3"/>
  <c r="Y492" i="3"/>
  <c r="Y391" i="3"/>
  <c r="AB128" i="3"/>
  <c r="Y362" i="3"/>
  <c r="Y382" i="3"/>
  <c r="Y307" i="3"/>
  <c r="Y309" i="3" s="1"/>
  <c r="Y310" i="3" s="1"/>
  <c r="Y311" i="3" s="1"/>
  <c r="Y361" i="3"/>
  <c r="Y218" i="3"/>
  <c r="Y392" i="3"/>
  <c r="Y323" i="3"/>
  <c r="Y190" i="3"/>
  <c r="Y378" i="3"/>
  <c r="Y443" i="3"/>
  <c r="AD106" i="4"/>
  <c r="Y342" i="3"/>
  <c r="Y441" i="3"/>
  <c r="Y516" i="3"/>
  <c r="Y494" i="3"/>
  <c r="AB226" i="4"/>
  <c r="Y344" i="3"/>
  <c r="Y338" i="3"/>
  <c r="Y343" i="3"/>
  <c r="Y220" i="3"/>
  <c r="Y526" i="3"/>
  <c r="AA185" i="4"/>
  <c r="AB105" i="3"/>
  <c r="Y469" i="3"/>
  <c r="BF83" i="3"/>
  <c r="AA50" i="4"/>
  <c r="Y359" i="3"/>
  <c r="AA171" i="4"/>
  <c r="Y536" i="3"/>
  <c r="Y263" i="3"/>
  <c r="AA268" i="4"/>
  <c r="AA198" i="4"/>
  <c r="Y433" i="3"/>
  <c r="Y400" i="3"/>
  <c r="W22" i="5"/>
  <c r="W23" i="5" s="1"/>
  <c r="AA59" i="3"/>
  <c r="Z65" i="3"/>
  <c r="AC84" i="3"/>
  <c r="Z75" i="3"/>
  <c r="Z76" i="3" s="1"/>
  <c r="AC83" i="3"/>
  <c r="Z70" i="3"/>
  <c r="Z53" i="3"/>
  <c r="Z54" i="3" s="1"/>
  <c r="X20" i="5"/>
  <c r="X21" i="5"/>
  <c r="AA51" i="3"/>
  <c r="Z52" i="3"/>
  <c r="Y517" i="3" l="1"/>
  <c r="X326" i="3"/>
  <c r="X327" i="3" s="1"/>
  <c r="W376" i="3"/>
  <c r="X328" i="3"/>
  <c r="W493" i="3"/>
  <c r="W349" i="3"/>
  <c r="X439" i="3"/>
  <c r="Y325" i="3"/>
  <c r="Y329" i="3" s="1"/>
  <c r="Y330" i="3" s="1"/>
  <c r="T477" i="3"/>
  <c r="U459" i="3" s="1"/>
  <c r="Y384" i="3"/>
  <c r="W368" i="3"/>
  <c r="W487" i="3" s="1"/>
  <c r="W367" i="3"/>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U468" i="3" s="1"/>
  <c r="U476" i="3" s="1"/>
  <c r="V539" i="3"/>
  <c r="V541" i="3" s="1"/>
  <c r="V538" i="3"/>
  <c r="V540" i="3" s="1"/>
  <c r="V506" i="3"/>
  <c r="V530" i="3" s="1"/>
  <c r="V532" i="3" s="1"/>
  <c r="U499" i="3"/>
  <c r="U500" i="3" s="1"/>
  <c r="V482" i="3" s="1"/>
  <c r="X375" i="3"/>
  <c r="W405" i="3"/>
  <c r="W470" i="3"/>
  <c r="W246" i="3"/>
  <c r="W437" i="3"/>
  <c r="V473" i="3"/>
  <c r="V515" i="3" s="1"/>
  <c r="V460" i="3"/>
  <c r="Y193" i="3"/>
  <c r="V496" i="3"/>
  <c r="V491" i="3" s="1"/>
  <c r="V483" i="3"/>
  <c r="Z36" i="3"/>
  <c r="Q325" i="3" s="1"/>
  <c r="P326" i="3"/>
  <c r="P327" i="3" s="1"/>
  <c r="X22" i="5"/>
  <c r="X23" i="5" s="1"/>
  <c r="Z14" i="5"/>
  <c r="Z319" i="3"/>
  <c r="Z355" i="3"/>
  <c r="AE102" i="4"/>
  <c r="Z334" i="3"/>
  <c r="Z263" i="3"/>
  <c r="Z232" i="3"/>
  <c r="Z318" i="3"/>
  <c r="Z527" i="3"/>
  <c r="AB39" i="4"/>
  <c r="Z305" i="3"/>
  <c r="BG83" i="3"/>
  <c r="Z457" i="3"/>
  <c r="Z336" i="3"/>
  <c r="Z442" i="3"/>
  <c r="Z307" i="3"/>
  <c r="Z309" i="3" s="1"/>
  <c r="Z310" i="3" s="1"/>
  <c r="Z311" i="3" s="1"/>
  <c r="Z518" i="3"/>
  <c r="Z517" i="3" s="1"/>
  <c r="Z392" i="3"/>
  <c r="AE79" i="4"/>
  <c r="Z512" i="3"/>
  <c r="BG105" i="3"/>
  <c r="Z494" i="3"/>
  <c r="Z320" i="3"/>
  <c r="Z467" i="3"/>
  <c r="Z338" i="3"/>
  <c r="Z213" i="3"/>
  <c r="AB268" i="4"/>
  <c r="Z378" i="3"/>
  <c r="Z480" i="3"/>
  <c r="Z342" i="3"/>
  <c r="AC132" i="3"/>
  <c r="Z370" i="3"/>
  <c r="AA277" i="3"/>
  <c r="Z357" i="3"/>
  <c r="AB50" i="4"/>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5" i="4"/>
  <c r="AE57" i="4"/>
  <c r="AC226" i="4"/>
  <c r="Z316" i="3"/>
  <c r="Z486" i="3"/>
  <c r="Z443" i="3"/>
  <c r="Z356" i="3"/>
  <c r="Z472" i="3"/>
  <c r="AB240" i="4"/>
  <c r="AA291" i="3"/>
  <c r="Z441" i="3"/>
  <c r="Z343" i="3"/>
  <c r="Z433" i="3"/>
  <c r="Z359" i="3"/>
  <c r="Z495" i="3"/>
  <c r="Z358" i="3"/>
  <c r="Z531" i="3"/>
  <c r="AB256" i="4"/>
  <c r="Z387" i="3"/>
  <c r="Z361" i="3"/>
  <c r="Z402" i="3"/>
  <c r="Z469" i="3"/>
  <c r="AB185" i="4"/>
  <c r="Z391" i="3"/>
  <c r="Z345" i="3"/>
  <c r="AB151" i="4"/>
  <c r="AB159" i="4"/>
  <c r="Z337" i="3"/>
  <c r="Z363" i="3"/>
  <c r="AB251" i="4"/>
  <c r="Z323" i="3"/>
  <c r="Z492" i="3"/>
  <c r="Z440" i="3"/>
  <c r="Z177" i="3"/>
  <c r="Z484" i="3"/>
  <c r="Z250" i="3"/>
  <c r="AE106" i="4"/>
  <c r="Z339" i="3"/>
  <c r="Z463" i="3"/>
  <c r="Z360" i="3"/>
  <c r="AB45" i="4"/>
  <c r="Z382" i="3"/>
  <c r="AB198" i="4"/>
  <c r="Z187" i="3"/>
  <c r="AC105" i="3"/>
  <c r="Z221" i="3"/>
  <c r="Z242" i="3" s="1"/>
  <c r="AB171" i="4"/>
  <c r="Z202" i="3"/>
  <c r="AC212" i="4"/>
  <c r="BG132" i="3"/>
  <c r="Z471" i="3"/>
  <c r="Z222" i="3"/>
  <c r="Z516" i="3"/>
  <c r="AD83" i="3"/>
  <c r="AA65" i="3"/>
  <c r="AA70" i="3"/>
  <c r="AA53" i="3"/>
  <c r="AA54" i="3" s="1"/>
  <c r="AB59" i="3"/>
  <c r="AA75" i="3"/>
  <c r="AA76" i="3" s="1"/>
  <c r="AD84" i="3"/>
  <c r="Z15" i="5"/>
  <c r="AB172" i="4"/>
  <c r="Z481" i="3"/>
  <c r="AC129" i="3"/>
  <c r="AB152" i="4"/>
  <c r="BG84" i="3"/>
  <c r="Z196" i="3"/>
  <c r="AB160" i="4"/>
  <c r="AE58" i="4"/>
  <c r="BG106" i="3"/>
  <c r="AB241" i="4"/>
  <c r="Z353" i="3"/>
  <c r="AB199" i="4"/>
  <c r="AC213" i="4"/>
  <c r="AB269" i="4"/>
  <c r="Z371" i="3"/>
  <c r="Z458" i="3"/>
  <c r="AA278" i="3"/>
  <c r="AE103" i="4"/>
  <c r="AB257" i="4"/>
  <c r="Z401" i="3"/>
  <c r="Y407" i="3" s="1"/>
  <c r="Z264" i="3"/>
  <c r="Z219" i="3"/>
  <c r="AC133" i="3"/>
  <c r="Z537" i="3"/>
  <c r="Z317" i="3"/>
  <c r="AC227" i="4"/>
  <c r="BG133" i="3"/>
  <c r="Z306" i="3"/>
  <c r="AB252" i="4"/>
  <c r="AB246" i="4"/>
  <c r="Z203" i="3"/>
  <c r="AE107" i="4"/>
  <c r="AC106" i="3"/>
  <c r="Z324" i="3"/>
  <c r="Z238" i="3"/>
  <c r="AE80" i="4"/>
  <c r="Z505" i="3"/>
  <c r="Y508" i="3" s="1"/>
  <c r="Z379" i="3"/>
  <c r="AB186" i="4"/>
  <c r="Z335" i="3"/>
  <c r="Z178" i="3"/>
  <c r="Z434" i="3"/>
  <c r="Y436" i="3" s="1"/>
  <c r="Z251" i="3"/>
  <c r="AA292" i="3"/>
  <c r="Y20" i="5"/>
  <c r="Y21" i="5"/>
  <c r="AA52" i="3"/>
  <c r="AB51" i="3"/>
  <c r="W372" i="3" l="1"/>
  <c r="W404" i="3" s="1"/>
  <c r="Y326" i="3"/>
  <c r="Y327" i="3" s="1"/>
  <c r="Y328" i="3"/>
  <c r="U477" i="3"/>
  <c r="V459" i="3" s="1"/>
  <c r="Y366" i="3"/>
  <c r="Y368" i="3" s="1"/>
  <c r="W373" i="3"/>
  <c r="W464" i="3" s="1"/>
  <c r="W473" i="3" s="1"/>
  <c r="W515" i="3" s="1"/>
  <c r="X350" i="3"/>
  <c r="Y374" i="3"/>
  <c r="Y386" i="3" s="1"/>
  <c r="Y389" i="3" s="1"/>
  <c r="Y396" i="3" s="1"/>
  <c r="X239" i="3"/>
  <c r="X244" i="3" s="1"/>
  <c r="X405" i="3" s="1"/>
  <c r="X376" i="3"/>
  <c r="V444" i="3"/>
  <c r="V446" i="3" s="1"/>
  <c r="Z325" i="3"/>
  <c r="Z329" i="3" s="1"/>
  <c r="Z330"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Z321" i="3"/>
  <c r="Z243" i="3"/>
  <c r="Z192" i="3"/>
  <c r="Z216" i="3"/>
  <c r="V499" i="3"/>
  <c r="V500" i="3" s="1"/>
  <c r="W482" i="3" s="1"/>
  <c r="Z234" i="3"/>
  <c r="Z240" i="3" s="1"/>
  <c r="Z245" i="3" s="1"/>
  <c r="Z394" i="3"/>
  <c r="Z364" i="3"/>
  <c r="Z366" i="3" s="1"/>
  <c r="Y406" i="3"/>
  <c r="V397" i="3"/>
  <c r="V514" i="3" s="1"/>
  <c r="V513" i="3" s="1"/>
  <c r="V474" i="3"/>
  <c r="V468" i="3" s="1"/>
  <c r="V476" i="3" s="1"/>
  <c r="Z223" i="3"/>
  <c r="Z241" i="3" s="1"/>
  <c r="Z511" i="3"/>
  <c r="W496" i="3"/>
  <c r="W491" i="3" s="1"/>
  <c r="W483" i="3"/>
  <c r="Z189" i="3"/>
  <c r="Z403" i="3"/>
  <c r="Z438" i="3"/>
  <c r="Y367" i="3"/>
  <c r="Y372" i="3" s="1"/>
  <c r="Q326" i="3"/>
  <c r="Q327" i="3" s="1"/>
  <c r="AA36" i="3"/>
  <c r="R325" i="3" s="1"/>
  <c r="Z21" i="5"/>
  <c r="Z20" i="5"/>
  <c r="AA15" i="5"/>
  <c r="AC269" i="4"/>
  <c r="AA251" i="3"/>
  <c r="AC152" i="4"/>
  <c r="AD129" i="3"/>
  <c r="AC246" i="4"/>
  <c r="AC241" i="4"/>
  <c r="AD133" i="3"/>
  <c r="AC186" i="4"/>
  <c r="AF80" i="4"/>
  <c r="AB278" i="3"/>
  <c r="BH133" i="3"/>
  <c r="AA371" i="3"/>
  <c r="AA219" i="3"/>
  <c r="AA196" i="3"/>
  <c r="BH106" i="3"/>
  <c r="AA379" i="3"/>
  <c r="AB292" i="3"/>
  <c r="AA178" i="3"/>
  <c r="AC252" i="4"/>
  <c r="AC160" i="4"/>
  <c r="AA203" i="3"/>
  <c r="AD213" i="4"/>
  <c r="AF58" i="4"/>
  <c r="AA481" i="3"/>
  <c r="AA537" i="3"/>
  <c r="AA401" i="3"/>
  <c r="Z407" i="3" s="1"/>
  <c r="AA317" i="3"/>
  <c r="AD106" i="3"/>
  <c r="AF107" i="4"/>
  <c r="AA324" i="3"/>
  <c r="AA434" i="3"/>
  <c r="Z436" i="3" s="1"/>
  <c r="AA335" i="3"/>
  <c r="AA505" i="3"/>
  <c r="AD227" i="4"/>
  <c r="AA353" i="3"/>
  <c r="AF103" i="4"/>
  <c r="AA306" i="3"/>
  <c r="AC199" i="4"/>
  <c r="AA264" i="3"/>
  <c r="AA238" i="3"/>
  <c r="AA458" i="3"/>
  <c r="BH84" i="3"/>
  <c r="AC172" i="4"/>
  <c r="AC257" i="4"/>
  <c r="Y22" i="5"/>
  <c r="Y23" i="5" s="1"/>
  <c r="AE84" i="3"/>
  <c r="AE83" i="3"/>
  <c r="AC59" i="3"/>
  <c r="AB65" i="3"/>
  <c r="AB70" i="3"/>
  <c r="AB75" i="3"/>
  <c r="AB76" i="3" s="1"/>
  <c r="AB53" i="3"/>
  <c r="AB54" i="3" s="1"/>
  <c r="AA14" i="5"/>
  <c r="AA341" i="3"/>
  <c r="AA441" i="3"/>
  <c r="AA340" i="3"/>
  <c r="AA370" i="3"/>
  <c r="AB277" i="3"/>
  <c r="AA391" i="3"/>
  <c r="AC50" i="4"/>
  <c r="AA387" i="3"/>
  <c r="AF106" i="4"/>
  <c r="AA263" i="3"/>
  <c r="AF102" i="4"/>
  <c r="AA195" i="3"/>
  <c r="AA382" i="3"/>
  <c r="AA323" i="3"/>
  <c r="AA316" i="3"/>
  <c r="AA222" i="3"/>
  <c r="AA233" i="3"/>
  <c r="AA492" i="3"/>
  <c r="AA486" i="3"/>
  <c r="AA433" i="3"/>
  <c r="AA438" i="3" s="1"/>
  <c r="AA213" i="3"/>
  <c r="AF79" i="4"/>
  <c r="AC268" i="4"/>
  <c r="AA518" i="3"/>
  <c r="AA517" i="3" s="1"/>
  <c r="AA177" i="3"/>
  <c r="AC159" i="4"/>
  <c r="AA344" i="3"/>
  <c r="AA360" i="3"/>
  <c r="AC171" i="4"/>
  <c r="AA188" i="3"/>
  <c r="AA193" i="3" s="1"/>
  <c r="AA378" i="3"/>
  <c r="AA357" i="3"/>
  <c r="AA536" i="3"/>
  <c r="AA463" i="3"/>
  <c r="AA202" i="3"/>
  <c r="AD132" i="3"/>
  <c r="AA218" i="3"/>
  <c r="AA307" i="3"/>
  <c r="AA321" i="3" s="1"/>
  <c r="AA343" i="3"/>
  <c r="AA516" i="3"/>
  <c r="AA221" i="3"/>
  <c r="AA337" i="3"/>
  <c r="AA334" i="3"/>
  <c r="AA472" i="3"/>
  <c r="AA320" i="3"/>
  <c r="AA531" i="3"/>
  <c r="AA442" i="3"/>
  <c r="AA361" i="3"/>
  <c r="AC251" i="4"/>
  <c r="AD226" i="4"/>
  <c r="AA190" i="3"/>
  <c r="AC198" i="4"/>
  <c r="AA250" i="3"/>
  <c r="AA342" i="3"/>
  <c r="AA457" i="3"/>
  <c r="AA187" i="3"/>
  <c r="AA402" i="3"/>
  <c r="AA354" i="3"/>
  <c r="AA381" i="3"/>
  <c r="AA363" i="3"/>
  <c r="AD128" i="3"/>
  <c r="AA495" i="3"/>
  <c r="AA338" i="3"/>
  <c r="AA461" i="3"/>
  <c r="AA392" i="3"/>
  <c r="AD105" i="3"/>
  <c r="AA462" i="3"/>
  <c r="AA443" i="3"/>
  <c r="AA512" i="3"/>
  <c r="AA484" i="3"/>
  <c r="AA356" i="3"/>
  <c r="AC240" i="4"/>
  <c r="AD212" i="4"/>
  <c r="AA214" i="3"/>
  <c r="AA215" i="3" s="1"/>
  <c r="AA467" i="3"/>
  <c r="AA358" i="3"/>
  <c r="AF57" i="4"/>
  <c r="AA237" i="3"/>
  <c r="BH105" i="3"/>
  <c r="AA318" i="3"/>
  <c r="AA485" i="3"/>
  <c r="AA440" i="3"/>
  <c r="AC245" i="4"/>
  <c r="AC45" i="4"/>
  <c r="AC39" i="4"/>
  <c r="AC151" i="4"/>
  <c r="AC256" i="4"/>
  <c r="AA469" i="3"/>
  <c r="AA480" i="3"/>
  <c r="AB291" i="3"/>
  <c r="AA345" i="3"/>
  <c r="AA362" i="3"/>
  <c r="AA305" i="3"/>
  <c r="AA471" i="3"/>
  <c r="AA494" i="3"/>
  <c r="AA339" i="3"/>
  <c r="BH83" i="3"/>
  <c r="AA504" i="3"/>
  <c r="AA510" i="3" s="1"/>
  <c r="AA336" i="3"/>
  <c r="AA352" i="3"/>
  <c r="AA527" i="3"/>
  <c r="AA359" i="3"/>
  <c r="AA526" i="3"/>
  <c r="AA355" i="3"/>
  <c r="AA232" i="3"/>
  <c r="AA319" i="3"/>
  <c r="BH132" i="3"/>
  <c r="AC185" i="4"/>
  <c r="AA400" i="3"/>
  <c r="AA220" i="3"/>
  <c r="AB52" i="3"/>
  <c r="AC51" i="3"/>
  <c r="Y376" i="3" l="1"/>
  <c r="W385" i="3"/>
  <c r="W388" i="3" s="1"/>
  <c r="W395" i="3" s="1"/>
  <c r="W435" i="3"/>
  <c r="W445" i="3" s="1"/>
  <c r="W447" i="3" s="1"/>
  <c r="X404" i="3"/>
  <c r="Y507" i="3"/>
  <c r="W444" i="3"/>
  <c r="W446" i="3" s="1"/>
  <c r="X373" i="3"/>
  <c r="X464" i="3" s="1"/>
  <c r="X460" i="3" s="1"/>
  <c r="Z326" i="3"/>
  <c r="Z327" i="3" s="1"/>
  <c r="V477" i="3"/>
  <c r="W459" i="3" s="1"/>
  <c r="X385" i="3"/>
  <c r="X388" i="3" s="1"/>
  <c r="X395" i="3" s="1"/>
  <c r="X397" i="3" s="1"/>
  <c r="W460" i="3"/>
  <c r="X246" i="3"/>
  <c r="X470" i="3"/>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373" i="3" s="1"/>
  <c r="Y464" i="3" s="1"/>
  <c r="Y246" i="3"/>
  <c r="R329" i="3"/>
  <c r="R330" i="3" s="1"/>
  <c r="R328" i="3"/>
  <c r="Z308" i="3"/>
  <c r="AA394" i="3"/>
  <c r="Y390" i="3"/>
  <c r="Y393" i="3" s="1"/>
  <c r="AA346" i="3"/>
  <c r="AA347" i="3" s="1"/>
  <c r="AA234" i="3"/>
  <c r="AA235" i="3" s="1"/>
  <c r="AA189" i="3"/>
  <c r="AA406" i="3" s="1"/>
  <c r="Z235" i="3"/>
  <c r="Z493" i="3" s="1"/>
  <c r="AA223" i="3"/>
  <c r="AA241" i="3" s="1"/>
  <c r="Y509" i="3"/>
  <c r="Y539" i="3" s="1"/>
  <c r="Y541" i="3" s="1"/>
  <c r="AA243" i="3"/>
  <c r="AA364" i="3"/>
  <c r="AA366" i="3" s="1"/>
  <c r="AA367" i="3" s="1"/>
  <c r="AA384" i="3"/>
  <c r="AA242" i="3"/>
  <c r="Z191" i="3"/>
  <c r="Z439" i="3"/>
  <c r="Z406" i="3"/>
  <c r="AA403" i="3"/>
  <c r="AA309" i="3"/>
  <c r="AA310" i="3" s="1"/>
  <c r="AA311" i="3" s="1"/>
  <c r="Y435" i="3"/>
  <c r="Y385" i="3"/>
  <c r="Y388" i="3" s="1"/>
  <c r="Y404" i="3"/>
  <c r="Z508" i="3"/>
  <c r="W499" i="3"/>
  <c r="W500" i="3" s="1"/>
  <c r="X482" i="3" s="1"/>
  <c r="Z367" i="3"/>
  <c r="Z372" i="3" s="1"/>
  <c r="Y487" i="3"/>
  <c r="AA192" i="3"/>
  <c r="AA511" i="3"/>
  <c r="Z390" i="3"/>
  <c r="Z393" i="3" s="1"/>
  <c r="Z380" i="3"/>
  <c r="Z383" i="3" s="1"/>
  <c r="Z509" i="3"/>
  <c r="AB36" i="3"/>
  <c r="R326" i="3"/>
  <c r="R327" i="3" s="1"/>
  <c r="AC75" i="3"/>
  <c r="AC76" i="3" s="1"/>
  <c r="AC70" i="3"/>
  <c r="AF83" i="3"/>
  <c r="AF84" i="3"/>
  <c r="AC53" i="3"/>
  <c r="AC54" i="3" s="1"/>
  <c r="AD59" i="3"/>
  <c r="AC65" i="3"/>
  <c r="AB14" i="5"/>
  <c r="AB527" i="3"/>
  <c r="AB339" i="3"/>
  <c r="AB400" i="3"/>
  <c r="AB403" i="3" s="1"/>
  <c r="AB213" i="3"/>
  <c r="AD50" i="4"/>
  <c r="AD159" i="4"/>
  <c r="AB531" i="3"/>
  <c r="AB336" i="3"/>
  <c r="AB441" i="3"/>
  <c r="AD39" i="4"/>
  <c r="AB443" i="3"/>
  <c r="BI132" i="3"/>
  <c r="AB352" i="3"/>
  <c r="AD171" i="4"/>
  <c r="AC277" i="3"/>
  <c r="AB492" i="3"/>
  <c r="AD245" i="4"/>
  <c r="AE132" i="3"/>
  <c r="AB442" i="3"/>
  <c r="AB222" i="3"/>
  <c r="AB358" i="3"/>
  <c r="AB392" i="3"/>
  <c r="AD185" i="4"/>
  <c r="AB218" i="3"/>
  <c r="AG79" i="4"/>
  <c r="AB440" i="3"/>
  <c r="AB355" i="3"/>
  <c r="AD240" i="4"/>
  <c r="AB341" i="3"/>
  <c r="AB233" i="3"/>
  <c r="AD268" i="4"/>
  <c r="AB188" i="3"/>
  <c r="AB193" i="3" s="1"/>
  <c r="AB504" i="3"/>
  <c r="AB510" i="3" s="1"/>
  <c r="AB250" i="3"/>
  <c r="AB457" i="3"/>
  <c r="AB360" i="3"/>
  <c r="AB485" i="3"/>
  <c r="AB362" i="3"/>
  <c r="AB214" i="3"/>
  <c r="AB215" i="3" s="1"/>
  <c r="AB494" i="3"/>
  <c r="AB516" i="3"/>
  <c r="AB340" i="3"/>
  <c r="AB472" i="3"/>
  <c r="AG102" i="4"/>
  <c r="AB177" i="3"/>
  <c r="AE128" i="3"/>
  <c r="AB469" i="3"/>
  <c r="AB305" i="3"/>
  <c r="AE105" i="3"/>
  <c r="AE226" i="4"/>
  <c r="AC291" i="3"/>
  <c r="AB526" i="3"/>
  <c r="AB461" i="3"/>
  <c r="AB202" i="3"/>
  <c r="AB536" i="3"/>
  <c r="AB263" i="3"/>
  <c r="AB359" i="3"/>
  <c r="AB484" i="3"/>
  <c r="AB232" i="3"/>
  <c r="AB471" i="3"/>
  <c r="AB342" i="3"/>
  <c r="AB307" i="3"/>
  <c r="AB321" i="3" s="1"/>
  <c r="AD198" i="4"/>
  <c r="AB221" i="3"/>
  <c r="AB242" i="3" s="1"/>
  <c r="AB345" i="3"/>
  <c r="AG106" i="4"/>
  <c r="AB495" i="3"/>
  <c r="AB343" i="3"/>
  <c r="AD151" i="4"/>
  <c r="AB378" i="3"/>
  <c r="AB354" i="3"/>
  <c r="AB337" i="3"/>
  <c r="AB190" i="3"/>
  <c r="AB357" i="3"/>
  <c r="BI105" i="3"/>
  <c r="AB318" i="3"/>
  <c r="AB363" i="3"/>
  <c r="AB463" i="3"/>
  <c r="AB391" i="3"/>
  <c r="AB195" i="3"/>
  <c r="AD256" i="4"/>
  <c r="AB512" i="3"/>
  <c r="AD251" i="4"/>
  <c r="AB187" i="3"/>
  <c r="AB381" i="3"/>
  <c r="AB518" i="3"/>
  <c r="AB517" i="3" s="1"/>
  <c r="AB344" i="3"/>
  <c r="AB237" i="3"/>
  <c r="AB486" i="3"/>
  <c r="AD45" i="4"/>
  <c r="AB467" i="3"/>
  <c r="AB361" i="3"/>
  <c r="AB316" i="3"/>
  <c r="AB338" i="3"/>
  <c r="AB319" i="3"/>
  <c r="AB382" i="3"/>
  <c r="AB323" i="3"/>
  <c r="AB370" i="3"/>
  <c r="AB356" i="3"/>
  <c r="AB387" i="3"/>
  <c r="AB433" i="3"/>
  <c r="AB438" i="3" s="1"/>
  <c r="AB320" i="3"/>
  <c r="AB220" i="3"/>
  <c r="BI83" i="3"/>
  <c r="AB480" i="3"/>
  <c r="AB402" i="3"/>
  <c r="AB334" i="3"/>
  <c r="AE212" i="4"/>
  <c r="AB462" i="3"/>
  <c r="AG57" i="4"/>
  <c r="Z22" i="5"/>
  <c r="Z23" i="5" s="1"/>
  <c r="AA20" i="5"/>
  <c r="AA21" i="5"/>
  <c r="AB15" i="5"/>
  <c r="AG80" i="4"/>
  <c r="AG58" i="4"/>
  <c r="AB238" i="3"/>
  <c r="AB379" i="3"/>
  <c r="AB505" i="3"/>
  <c r="AA508" i="3" s="1"/>
  <c r="AD199" i="4"/>
  <c r="AB401" i="3"/>
  <c r="AA407" i="3" s="1"/>
  <c r="AB324" i="3"/>
  <c r="AD160" i="4"/>
  <c r="AB371" i="3"/>
  <c r="AC292" i="3"/>
  <c r="AB335" i="3"/>
  <c r="AB196" i="3"/>
  <c r="AE129" i="3"/>
  <c r="AB317" i="3"/>
  <c r="AB219" i="3"/>
  <c r="AD172" i="4"/>
  <c r="AD241" i="4"/>
  <c r="AG103" i="4"/>
  <c r="AE213" i="4"/>
  <c r="AB251" i="3"/>
  <c r="AB306" i="3"/>
  <c r="BI106" i="3"/>
  <c r="BI133" i="3"/>
  <c r="AE106" i="3"/>
  <c r="AB264" i="3"/>
  <c r="AD186" i="4"/>
  <c r="AB353" i="3"/>
  <c r="AB203" i="3"/>
  <c r="AB434" i="3"/>
  <c r="AA436" i="3" s="1"/>
  <c r="AC278" i="3"/>
  <c r="AB481" i="3"/>
  <c r="AE133" i="3"/>
  <c r="AD152" i="4"/>
  <c r="AD246" i="4"/>
  <c r="AB178" i="3"/>
  <c r="AG107" i="4"/>
  <c r="AD269" i="4"/>
  <c r="AD257" i="4"/>
  <c r="AD252" i="4"/>
  <c r="AE227" i="4"/>
  <c r="AB458" i="3"/>
  <c r="BI84" i="3"/>
  <c r="AB537" i="3"/>
  <c r="AD51" i="3"/>
  <c r="AC52" i="3"/>
  <c r="W397" i="3" l="1"/>
  <c r="W514" i="3" s="1"/>
  <c r="W513" i="3" s="1"/>
  <c r="W474" i="3"/>
  <c r="W468" i="3" s="1"/>
  <c r="X473" i="3"/>
  <c r="X515" i="3" s="1"/>
  <c r="X444" i="3"/>
  <c r="X446" i="3" s="1"/>
  <c r="AB325" i="3"/>
  <c r="AB329" i="3" s="1"/>
  <c r="AB330" i="3" s="1"/>
  <c r="X514" i="3"/>
  <c r="W476" i="3"/>
  <c r="W477" i="3" s="1"/>
  <c r="X459" i="3" s="1"/>
  <c r="AA326" i="3"/>
  <c r="AA327" i="3" s="1"/>
  <c r="X483" i="3"/>
  <c r="X499" i="3" s="1"/>
  <c r="X500" i="3" s="1"/>
  <c r="Y482" i="3" s="1"/>
  <c r="AA239" i="3"/>
  <c r="AA244" i="3" s="1"/>
  <c r="AA437" i="3" s="1"/>
  <c r="AA329" i="3"/>
  <c r="AA330" i="3" s="1"/>
  <c r="X474" i="3"/>
  <c r="X468" i="3" s="1"/>
  <c r="X476" i="3" s="1"/>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AA374" i="3"/>
  <c r="AA507" i="3" s="1"/>
  <c r="AB234" i="3"/>
  <c r="AB240" i="3" s="1"/>
  <c r="AB245" i="3" s="1"/>
  <c r="AB380" i="3" s="1"/>
  <c r="AB383" i="3" s="1"/>
  <c r="AB309" i="3"/>
  <c r="AB310" i="3" s="1"/>
  <c r="AB311" i="3" s="1"/>
  <c r="AA365" i="3"/>
  <c r="AA368" i="3" s="1"/>
  <c r="Y506" i="3"/>
  <c r="Y530" i="3" s="1"/>
  <c r="Y532" i="3" s="1"/>
  <c r="AA439" i="3"/>
  <c r="Y538" i="3"/>
  <c r="Y540" i="3" s="1"/>
  <c r="AB223" i="3"/>
  <c r="AB241" i="3" s="1"/>
  <c r="AB346" i="3"/>
  <c r="AB348" i="3" s="1"/>
  <c r="AB349" i="3" s="1"/>
  <c r="AB364" i="3"/>
  <c r="AB365" i="3" s="1"/>
  <c r="AB189" i="3"/>
  <c r="AB439" i="3" s="1"/>
  <c r="Y445" i="3"/>
  <c r="Y447" i="3" s="1"/>
  <c r="Y444" i="3"/>
  <c r="Y446" i="3" s="1"/>
  <c r="Z487" i="3"/>
  <c r="Z373" i="3"/>
  <c r="Z464" i="3" s="1"/>
  <c r="Y496" i="3"/>
  <c r="Y491" i="3" s="1"/>
  <c r="Y483" i="3"/>
  <c r="X513" i="3"/>
  <c r="AB511" i="3"/>
  <c r="AB384" i="3"/>
  <c r="Y460" i="3"/>
  <c r="Y473" i="3"/>
  <c r="Z435" i="3"/>
  <c r="Z385" i="3"/>
  <c r="Z388" i="3" s="1"/>
  <c r="Z395" i="3" s="1"/>
  <c r="Z404" i="3"/>
  <c r="AC36" i="3"/>
  <c r="AB20" i="5"/>
  <c r="AB21" i="5"/>
  <c r="AA22" i="5"/>
  <c r="AA23" i="5" s="1"/>
  <c r="AC14" i="5"/>
  <c r="AC356" i="3"/>
  <c r="AC359" i="3"/>
  <c r="AF132" i="3"/>
  <c r="AC323" i="3"/>
  <c r="AC536" i="3"/>
  <c r="AC463" i="3"/>
  <c r="AC340" i="3"/>
  <c r="AC492" i="3"/>
  <c r="AE159" i="4"/>
  <c r="AC516" i="3"/>
  <c r="AC495" i="3"/>
  <c r="AH79" i="4"/>
  <c r="AC237" i="3"/>
  <c r="AE50" i="4"/>
  <c r="AC218" i="3"/>
  <c r="AC250" i="3"/>
  <c r="AC433" i="3"/>
  <c r="AC438" i="3" s="1"/>
  <c r="AE45" i="4"/>
  <c r="AC361" i="3"/>
  <c r="AC441" i="3"/>
  <c r="AC484" i="3"/>
  <c r="BJ83" i="3"/>
  <c r="AE256" i="4"/>
  <c r="AC400" i="3"/>
  <c r="AC403" i="3" s="1"/>
  <c r="AC494" i="3"/>
  <c r="AC363" i="3"/>
  <c r="AC358" i="3"/>
  <c r="AC461" i="3"/>
  <c r="AC342" i="3"/>
  <c r="AE198" i="4"/>
  <c r="AE185" i="4"/>
  <c r="AF105" i="3"/>
  <c r="AC443" i="3"/>
  <c r="AC442" i="3"/>
  <c r="AC440" i="3"/>
  <c r="AC213" i="3"/>
  <c r="AC233" i="3"/>
  <c r="AC360" i="3"/>
  <c r="AE245" i="4"/>
  <c r="AC188" i="3"/>
  <c r="AC193" i="3" s="1"/>
  <c r="AC354" i="3"/>
  <c r="AC316" i="3"/>
  <c r="AC355" i="3"/>
  <c r="AC480" i="3"/>
  <c r="AC462" i="3"/>
  <c r="AC381" i="3"/>
  <c r="AC387" i="3"/>
  <c r="AC469" i="3"/>
  <c r="AC339" i="3"/>
  <c r="AC531" i="3"/>
  <c r="AC318" i="3"/>
  <c r="AC467" i="3"/>
  <c r="AC344" i="3"/>
  <c r="AC485" i="3"/>
  <c r="AF212" i="4"/>
  <c r="AF128" i="3"/>
  <c r="AC526" i="3"/>
  <c r="AC338" i="3"/>
  <c r="AC337" i="3"/>
  <c r="AC378" i="3"/>
  <c r="AE268" i="4"/>
  <c r="AC504" i="3"/>
  <c r="AC510" i="3" s="1"/>
  <c r="AC472" i="3"/>
  <c r="AE251" i="4"/>
  <c r="AE39" i="4"/>
  <c r="AC320" i="3"/>
  <c r="AC527" i="3"/>
  <c r="AC343" i="3"/>
  <c r="BJ132" i="3"/>
  <c r="AC221" i="3"/>
  <c r="AC242" i="3" s="1"/>
  <c r="AC345" i="3"/>
  <c r="AC357" i="3"/>
  <c r="AD291" i="3"/>
  <c r="AC319" i="3"/>
  <c r="AC305" i="3"/>
  <c r="AC362" i="3"/>
  <c r="AC222" i="3"/>
  <c r="AC512" i="3"/>
  <c r="AC195" i="3"/>
  <c r="AC341" i="3"/>
  <c r="AC220" i="3"/>
  <c r="AC402" i="3"/>
  <c r="AC518" i="3"/>
  <c r="AC517" i="3" s="1"/>
  <c r="AC263" i="3"/>
  <c r="AC190" i="3"/>
  <c r="AH57" i="4"/>
  <c r="AC352" i="3"/>
  <c r="AC471" i="3"/>
  <c r="AF226" i="4"/>
  <c r="AC232" i="3"/>
  <c r="AC214" i="3"/>
  <c r="AC215" i="3" s="1"/>
  <c r="AC336" i="3"/>
  <c r="AH106" i="4"/>
  <c r="AC187" i="3"/>
  <c r="AE240" i="4"/>
  <c r="AC202" i="3"/>
  <c r="AC457" i="3"/>
  <c r="BJ105" i="3"/>
  <c r="AE171" i="4"/>
  <c r="AD277" i="3"/>
  <c r="AC486" i="3"/>
  <c r="AC391" i="3"/>
  <c r="AC392" i="3"/>
  <c r="AE151" i="4"/>
  <c r="AC370" i="3"/>
  <c r="AH102" i="4"/>
  <c r="AC307" i="3"/>
  <c r="AC321" i="3" s="1"/>
  <c r="AC382" i="3"/>
  <c r="AC334" i="3"/>
  <c r="AC177" i="3"/>
  <c r="AB326" i="3"/>
  <c r="AB327" i="3" s="1"/>
  <c r="AG84" i="3"/>
  <c r="AD75" i="3"/>
  <c r="AD76" i="3" s="1"/>
  <c r="AG83" i="3"/>
  <c r="AD70" i="3"/>
  <c r="AD65" i="3"/>
  <c r="AE59" i="3"/>
  <c r="AD53" i="3"/>
  <c r="AD54" i="3" s="1"/>
  <c r="AC15" i="5"/>
  <c r="BJ84" i="3"/>
  <c r="AF129" i="3"/>
  <c r="AC196" i="3"/>
  <c r="AC481" i="3"/>
  <c r="AE257" i="4"/>
  <c r="AC371" i="3"/>
  <c r="AC401" i="3"/>
  <c r="AE172" i="4"/>
  <c r="BJ106" i="3"/>
  <c r="AD278" i="3"/>
  <c r="AC306" i="3"/>
  <c r="AH103" i="4"/>
  <c r="AH80" i="4"/>
  <c r="AF213" i="4"/>
  <c r="AE199" i="4"/>
  <c r="AC317" i="3"/>
  <c r="AH107" i="4"/>
  <c r="AC238" i="3"/>
  <c r="AE186" i="4"/>
  <c r="AF106" i="3"/>
  <c r="AC219" i="3"/>
  <c r="AE160" i="4"/>
  <c r="BJ133" i="3"/>
  <c r="AC178" i="3"/>
  <c r="AC434" i="3"/>
  <c r="AC324" i="3"/>
  <c r="AH58" i="4"/>
  <c r="AE241" i="4"/>
  <c r="AE152" i="4"/>
  <c r="AC458" i="3"/>
  <c r="AC264" i="3"/>
  <c r="AD292" i="3"/>
  <c r="AC505" i="3"/>
  <c r="AC335" i="3"/>
  <c r="AC251" i="3"/>
  <c r="AC379" i="3"/>
  <c r="AE252" i="4"/>
  <c r="AF133" i="3"/>
  <c r="AE246" i="4"/>
  <c r="AF227" i="4"/>
  <c r="AC537" i="3"/>
  <c r="AC353" i="3"/>
  <c r="AC203" i="3"/>
  <c r="AE269" i="4"/>
  <c r="AE51" i="3"/>
  <c r="AD52" i="3"/>
  <c r="Z539" i="3" l="1"/>
  <c r="Z541" i="3" s="1"/>
  <c r="AB328" i="3"/>
  <c r="X477" i="3"/>
  <c r="Y459" i="3" s="1"/>
  <c r="Z470" i="3"/>
  <c r="Z246" i="3"/>
  <c r="Z405" i="3"/>
  <c r="Z506" i="3"/>
  <c r="Z530" i="3" s="1"/>
  <c r="Z532" i="3" s="1"/>
  <c r="AB235" i="3"/>
  <c r="AB493" i="3" s="1"/>
  <c r="AA246" i="3"/>
  <c r="AA405" i="3"/>
  <c r="AC189" i="3"/>
  <c r="AC439" i="3" s="1"/>
  <c r="AA350" i="3"/>
  <c r="AA373" i="3" s="1"/>
  <c r="AA464" i="3" s="1"/>
  <c r="Y474" i="3"/>
  <c r="Y468" i="3" s="1"/>
  <c r="Y476" i="3" s="1"/>
  <c r="Y477" i="3" s="1"/>
  <c r="Z459" i="3" s="1"/>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Y500" i="3" s="1"/>
  <c r="Z482" i="3" s="1"/>
  <c r="AC364" i="3"/>
  <c r="AC365" i="3" s="1"/>
  <c r="AB347" i="3"/>
  <c r="AB375" i="3" s="1"/>
  <c r="AC384" i="3"/>
  <c r="AB374" i="3"/>
  <c r="AC223" i="3"/>
  <c r="AC241" i="3" s="1"/>
  <c r="AC309" i="3"/>
  <c r="AC310" i="3" s="1"/>
  <c r="AC311" i="3" s="1"/>
  <c r="Z397" i="3"/>
  <c r="Z514" i="3" s="1"/>
  <c r="Z474" i="3"/>
  <c r="AA487" i="3"/>
  <c r="Z445" i="3"/>
  <c r="Z447" i="3" s="1"/>
  <c r="Z444" i="3"/>
  <c r="Z446" i="3" s="1"/>
  <c r="AB239" i="3"/>
  <c r="AB244" i="3" s="1"/>
  <c r="AA385" i="3"/>
  <c r="AA388" i="3" s="1"/>
  <c r="AA435" i="3"/>
  <c r="AA404" i="3"/>
  <c r="Z496" i="3"/>
  <c r="Z491" i="3" s="1"/>
  <c r="Z483" i="3"/>
  <c r="Y515" i="3"/>
  <c r="Y513" i="3" s="1"/>
  <c r="Z473" i="3"/>
  <c r="Z515" i="3" s="1"/>
  <c r="Z460" i="3"/>
  <c r="AB191" i="3"/>
  <c r="AB406" i="3"/>
  <c r="AD36" i="3"/>
  <c r="AB22" i="5"/>
  <c r="AB23" i="5" s="1"/>
  <c r="AE65" i="3"/>
  <c r="AE75" i="3"/>
  <c r="AE76" i="3" s="1"/>
  <c r="AF59" i="3"/>
  <c r="AE70" i="3"/>
  <c r="AH83" i="3"/>
  <c r="AE53" i="3"/>
  <c r="AE54" i="3" s="1"/>
  <c r="AH84" i="3"/>
  <c r="AC21" i="5"/>
  <c r="AC20" i="5"/>
  <c r="AD14" i="5"/>
  <c r="AD340" i="3"/>
  <c r="AD463" i="3"/>
  <c r="AF151" i="4"/>
  <c r="AD316" i="3"/>
  <c r="AD305" i="3"/>
  <c r="AD358" i="3"/>
  <c r="AD382" i="3"/>
  <c r="AD457" i="3"/>
  <c r="AF185" i="4"/>
  <c r="AD323" i="3"/>
  <c r="AD360" i="3"/>
  <c r="AE277" i="3"/>
  <c r="AD187" i="3"/>
  <c r="AD362" i="3"/>
  <c r="AD233" i="3"/>
  <c r="AD494" i="3"/>
  <c r="AD387" i="3"/>
  <c r="AD504" i="3"/>
  <c r="AD510" i="3" s="1"/>
  <c r="AD443" i="3"/>
  <c r="AF245" i="4"/>
  <c r="AD354" i="3"/>
  <c r="AD370" i="3"/>
  <c r="AD467" i="3"/>
  <c r="AI79" i="4"/>
  <c r="AD319" i="3"/>
  <c r="AD363" i="3"/>
  <c r="AD378" i="3"/>
  <c r="AD495" i="3"/>
  <c r="AD518" i="3"/>
  <c r="AD517" i="3" s="1"/>
  <c r="AD188" i="3"/>
  <c r="AD193" i="3" s="1"/>
  <c r="AD263" i="3"/>
  <c r="BK83" i="3"/>
  <c r="AD492" i="3"/>
  <c r="AD342" i="3"/>
  <c r="AD440" i="3"/>
  <c r="AF159" i="4"/>
  <c r="AD307" i="3"/>
  <c r="AD309" i="3" s="1"/>
  <c r="AD310" i="3" s="1"/>
  <c r="AD311" i="3" s="1"/>
  <c r="AD218" i="3"/>
  <c r="AD220" i="3"/>
  <c r="AD237" i="3"/>
  <c r="AD512" i="3"/>
  <c r="AD527" i="3"/>
  <c r="AD232" i="3"/>
  <c r="AD352" i="3"/>
  <c r="AD355" i="3"/>
  <c r="AD391" i="3"/>
  <c r="AI102" i="4"/>
  <c r="AD344" i="3"/>
  <c r="AG128" i="3"/>
  <c r="AF240" i="4"/>
  <c r="AD400" i="3"/>
  <c r="AF45" i="4"/>
  <c r="AD177" i="3"/>
  <c r="AD441" i="3"/>
  <c r="AD334" i="3"/>
  <c r="AF198" i="4"/>
  <c r="AD433" i="3"/>
  <c r="AD357" i="3"/>
  <c r="AD471" i="3"/>
  <c r="AF251" i="4"/>
  <c r="AG212" i="4"/>
  <c r="AD221" i="3"/>
  <c r="AD536" i="3"/>
  <c r="AD392" i="3"/>
  <c r="AD402" i="3"/>
  <c r="AF171" i="4"/>
  <c r="AD195" i="3"/>
  <c r="AD516" i="3"/>
  <c r="AD480" i="3"/>
  <c r="AD190" i="3"/>
  <c r="AF268" i="4"/>
  <c r="AD486" i="3"/>
  <c r="AD484" i="3"/>
  <c r="AI106" i="4"/>
  <c r="AD462" i="3"/>
  <c r="AD381" i="3"/>
  <c r="AD384" i="3" s="1"/>
  <c r="AD361" i="3"/>
  <c r="AD250" i="3"/>
  <c r="AD461" i="3"/>
  <c r="AD338" i="3"/>
  <c r="AI57" i="4"/>
  <c r="AD339" i="3"/>
  <c r="AD213" i="3"/>
  <c r="AD469" i="3"/>
  <c r="AD341" i="3"/>
  <c r="AG105" i="3"/>
  <c r="AD356" i="3"/>
  <c r="AD345" i="3"/>
  <c r="BK132" i="3"/>
  <c r="AD472" i="3"/>
  <c r="AD359" i="3"/>
  <c r="AD202" i="3"/>
  <c r="AD337" i="3"/>
  <c r="AD318" i="3"/>
  <c r="AD343" i="3"/>
  <c r="AD442" i="3"/>
  <c r="AD531" i="3"/>
  <c r="AD222" i="3"/>
  <c r="AD336" i="3"/>
  <c r="AG226" i="4"/>
  <c r="BK105" i="3"/>
  <c r="AD526" i="3"/>
  <c r="AE291" i="3"/>
  <c r="AD320" i="3"/>
  <c r="AD485" i="3"/>
  <c r="AF39" i="4"/>
  <c r="AG132" i="3"/>
  <c r="AF256" i="4"/>
  <c r="AD214" i="3"/>
  <c r="AD215" i="3" s="1"/>
  <c r="AF50" i="4"/>
  <c r="AD15" i="5"/>
  <c r="AF172" i="4"/>
  <c r="AF246" i="4"/>
  <c r="AI80" i="4"/>
  <c r="AI107" i="4"/>
  <c r="AD481" i="3"/>
  <c r="AD458" i="3"/>
  <c r="AE292" i="3"/>
  <c r="AD196" i="3"/>
  <c r="AD317" i="3"/>
  <c r="AD306" i="3"/>
  <c r="AF160" i="4"/>
  <c r="AF257" i="4"/>
  <c r="AF199" i="4"/>
  <c r="AD335" i="3"/>
  <c r="AF152" i="4"/>
  <c r="AD238" i="3"/>
  <c r="AD505" i="3"/>
  <c r="AC508" i="3" s="1"/>
  <c r="AF186" i="4"/>
  <c r="AD371" i="3"/>
  <c r="BK106" i="3"/>
  <c r="AI103" i="4"/>
  <c r="AD324" i="3"/>
  <c r="AG213" i="4"/>
  <c r="AD379" i="3"/>
  <c r="AE278" i="3"/>
  <c r="AI58" i="4"/>
  <c r="AD264" i="3"/>
  <c r="AF252" i="4"/>
  <c r="AG227" i="4"/>
  <c r="AD203" i="3"/>
  <c r="AD353" i="3"/>
  <c r="BK84" i="3"/>
  <c r="AD219" i="3"/>
  <c r="AG133" i="3"/>
  <c r="AD434" i="3"/>
  <c r="AD251" i="3"/>
  <c r="BK133" i="3"/>
  <c r="AG129" i="3"/>
  <c r="AD537" i="3"/>
  <c r="AD178" i="3"/>
  <c r="AD401" i="3"/>
  <c r="AC407" i="3" s="1"/>
  <c r="AF269" i="4"/>
  <c r="AG106" i="3"/>
  <c r="AF241" i="4"/>
  <c r="AF51" i="3"/>
  <c r="AE52" i="3"/>
  <c r="AC191" i="3" l="1"/>
  <c r="AC406" i="3"/>
  <c r="AA395" i="3"/>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B508" i="3" s="1"/>
  <c r="AD243" i="3"/>
  <c r="AD346" i="3"/>
  <c r="AD347" i="3" s="1"/>
  <c r="AD242" i="3"/>
  <c r="AD364" i="3"/>
  <c r="AD366" i="3" s="1"/>
  <c r="AD234" i="3"/>
  <c r="AD235" i="3" s="1"/>
  <c r="Z499" i="3"/>
  <c r="Z500" i="3" s="1"/>
  <c r="AA482" i="3" s="1"/>
  <c r="AD438" i="3"/>
  <c r="Z468" i="3"/>
  <c r="Z476" i="3" s="1"/>
  <c r="Z477" i="3" s="1"/>
  <c r="AA459" i="3" s="1"/>
  <c r="AD403" i="3"/>
  <c r="AD321" i="3"/>
  <c r="AC436" i="3"/>
  <c r="AC375" i="3"/>
  <c r="AA397" i="3"/>
  <c r="AA514" i="3" s="1"/>
  <c r="AA474" i="3"/>
  <c r="AA445" i="3"/>
  <c r="AA447" i="3" s="1"/>
  <c r="AA444" i="3"/>
  <c r="AA446" i="3" s="1"/>
  <c r="AB246" i="3"/>
  <c r="AB470" i="3"/>
  <c r="AB405" i="3"/>
  <c r="AB437" i="3"/>
  <c r="AA496" i="3"/>
  <c r="AA491" i="3" s="1"/>
  <c r="AA483" i="3"/>
  <c r="Z513" i="3"/>
  <c r="AB385" i="3"/>
  <c r="AB388" i="3" s="1"/>
  <c r="AB395" i="3" s="1"/>
  <c r="AB487" i="3"/>
  <c r="AA473" i="3"/>
  <c r="AA460" i="3"/>
  <c r="AE36" i="3"/>
  <c r="AD20" i="5"/>
  <c r="AD21" i="5"/>
  <c r="AC22" i="5"/>
  <c r="AC23" i="5" s="1"/>
  <c r="AE14" i="5"/>
  <c r="AJ79" i="4"/>
  <c r="AH105" i="3"/>
  <c r="AE358" i="3"/>
  <c r="AH128" i="3"/>
  <c r="AE356" i="3"/>
  <c r="AE334" i="3"/>
  <c r="AE342" i="3"/>
  <c r="AE471" i="3"/>
  <c r="AG268" i="4"/>
  <c r="AE220" i="3"/>
  <c r="AE504" i="3"/>
  <c r="AE510" i="3" s="1"/>
  <c r="AF291" i="3"/>
  <c r="AE222" i="3"/>
  <c r="AG185" i="4"/>
  <c r="AE316" i="3"/>
  <c r="AG50" i="4"/>
  <c r="AE190" i="3"/>
  <c r="AG198" i="4"/>
  <c r="AE463" i="3"/>
  <c r="AF277" i="3"/>
  <c r="AG39" i="4"/>
  <c r="AE433" i="3"/>
  <c r="AE438" i="3" s="1"/>
  <c r="AE355" i="3"/>
  <c r="AE221" i="3"/>
  <c r="AG240" i="4"/>
  <c r="AE467" i="3"/>
  <c r="AE391" i="3"/>
  <c r="AE214" i="3"/>
  <c r="AE215" i="3" s="1"/>
  <c r="AE387" i="3"/>
  <c r="AE443" i="3"/>
  <c r="AE363" i="3"/>
  <c r="AE177" i="3"/>
  <c r="AE339" i="3"/>
  <c r="AE318" i="3"/>
  <c r="AE357" i="3"/>
  <c r="BL83" i="3"/>
  <c r="AE337" i="3"/>
  <c r="AE457" i="3"/>
  <c r="AE382" i="3"/>
  <c r="AE472" i="3"/>
  <c r="AG251" i="4"/>
  <c r="AE338" i="3"/>
  <c r="AE370" i="3"/>
  <c r="AE336" i="3"/>
  <c r="AE320" i="3"/>
  <c r="AE319" i="3"/>
  <c r="AE527" i="3"/>
  <c r="AE233" i="3"/>
  <c r="AE495" i="3"/>
  <c r="AH226" i="4"/>
  <c r="AE485" i="3"/>
  <c r="AG245" i="4"/>
  <c r="AE400" i="3"/>
  <c r="AE403" i="3" s="1"/>
  <c r="AJ57" i="4"/>
  <c r="BL105" i="3"/>
  <c r="AE218" i="3"/>
  <c r="AE461" i="3"/>
  <c r="AE381" i="3"/>
  <c r="AE359" i="3"/>
  <c r="AE250" i="3"/>
  <c r="AE526" i="3"/>
  <c r="AE486" i="3"/>
  <c r="AE492" i="3"/>
  <c r="AE360" i="3"/>
  <c r="AE494" i="3"/>
  <c r="AE362" i="3"/>
  <c r="AH132" i="3"/>
  <c r="AE441" i="3"/>
  <c r="AE340" i="3"/>
  <c r="AE516" i="3"/>
  <c r="AE480" i="3"/>
  <c r="AE232" i="3"/>
  <c r="AE442" i="3"/>
  <c r="AE187" i="3"/>
  <c r="AE354" i="3"/>
  <c r="AE307" i="3"/>
  <c r="AE309" i="3" s="1"/>
  <c r="AE310" i="3" s="1"/>
  <c r="AE311" i="3" s="1"/>
  <c r="AE512" i="3"/>
  <c r="AE352" i="3"/>
  <c r="AE518" i="3"/>
  <c r="AE517" i="3" s="1"/>
  <c r="AE341" i="3"/>
  <c r="AE469" i="3"/>
  <c r="AJ102" i="4"/>
  <c r="AE195" i="3"/>
  <c r="AE361" i="3"/>
  <c r="AE237" i="3"/>
  <c r="AE402" i="3"/>
  <c r="AE536" i="3"/>
  <c r="AH212" i="4"/>
  <c r="AE202" i="3"/>
  <c r="AG256" i="4"/>
  <c r="AG171" i="4"/>
  <c r="AE305" i="3"/>
  <c r="AE188" i="3"/>
  <c r="AE193" i="3" s="1"/>
  <c r="AJ106" i="4"/>
  <c r="AE531" i="3"/>
  <c r="AE345" i="3"/>
  <c r="AG45" i="4"/>
  <c r="AE323" i="3"/>
  <c r="BL132" i="3"/>
  <c r="AE213" i="3"/>
  <c r="AE344" i="3"/>
  <c r="AE440" i="3"/>
  <c r="AG151" i="4"/>
  <c r="AE378" i="3"/>
  <c r="AE484" i="3"/>
  <c r="AE263" i="3"/>
  <c r="AG159" i="4"/>
  <c r="AE343" i="3"/>
  <c r="AE392" i="3"/>
  <c r="AE462" i="3"/>
  <c r="AE15" i="5"/>
  <c r="AE219" i="3"/>
  <c r="AE251" i="3"/>
  <c r="AG252" i="4"/>
  <c r="AE196" i="3"/>
  <c r="AH129" i="3"/>
  <c r="BL133" i="3"/>
  <c r="AE379" i="3"/>
  <c r="AE317" i="3"/>
  <c r="AH227" i="4"/>
  <c r="BL106" i="3"/>
  <c r="AF278" i="3"/>
  <c r="AG241" i="4"/>
  <c r="AE306" i="3"/>
  <c r="AE505" i="3"/>
  <c r="AD508" i="3" s="1"/>
  <c r="AE371" i="3"/>
  <c r="BL84" i="3"/>
  <c r="AF292" i="3"/>
  <c r="AG257" i="4"/>
  <c r="AJ80" i="4"/>
  <c r="AG199" i="4"/>
  <c r="AJ58" i="4"/>
  <c r="AE335" i="3"/>
  <c r="AJ103" i="4"/>
  <c r="AE481" i="3"/>
  <c r="AG172" i="4"/>
  <c r="AE203" i="3"/>
  <c r="AG160" i="4"/>
  <c r="AG186" i="4"/>
  <c r="AE324" i="3"/>
  <c r="AE325" i="3" s="1"/>
  <c r="AJ107" i="4"/>
  <c r="AH133" i="3"/>
  <c r="AE264" i="3"/>
  <c r="AG246" i="4"/>
  <c r="AH213" i="4"/>
  <c r="AE238" i="3"/>
  <c r="AE434" i="3"/>
  <c r="AD436" i="3" s="1"/>
  <c r="AG269" i="4"/>
  <c r="AE458" i="3"/>
  <c r="AH106" i="3"/>
  <c r="AE178" i="3"/>
  <c r="AG152" i="4"/>
  <c r="AE537" i="3"/>
  <c r="AE353" i="3"/>
  <c r="AE401" i="3"/>
  <c r="AF70" i="3"/>
  <c r="AF75" i="3"/>
  <c r="AF76" i="3" s="1"/>
  <c r="AF53" i="3"/>
  <c r="AF54" i="3" s="1"/>
  <c r="AI83" i="3"/>
  <c r="AG59" i="3"/>
  <c r="AF65" i="3"/>
  <c r="AI84" i="3"/>
  <c r="AG51" i="3"/>
  <c r="AF52" i="3"/>
  <c r="AB404" i="3" l="1"/>
  <c r="AB407" i="3" s="1"/>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73" i="3" s="1"/>
  <c r="AC464" i="3" s="1"/>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A500" i="3" s="1"/>
  <c r="AB482" i="3" s="1"/>
  <c r="AD367" i="3"/>
  <c r="AD493" i="3"/>
  <c r="AD239" i="3"/>
  <c r="AD244" i="3" s="1"/>
  <c r="AA515" i="3"/>
  <c r="AA513" i="3" s="1"/>
  <c r="AA468" i="3"/>
  <c r="AA476" i="3" s="1"/>
  <c r="AA477" i="3" s="1"/>
  <c r="AB459" i="3" s="1"/>
  <c r="AB436" i="3"/>
  <c r="AB445" i="3" s="1"/>
  <c r="AB447" i="3" s="1"/>
  <c r="AB397" i="3"/>
  <c r="AB514" i="3" s="1"/>
  <c r="AB474" i="3"/>
  <c r="AB473" i="3"/>
  <c r="AB515" i="3" s="1"/>
  <c r="AB460" i="3"/>
  <c r="AB496" i="3"/>
  <c r="AB491" i="3" s="1"/>
  <c r="AB483" i="3"/>
  <c r="AF36" i="3"/>
  <c r="AJ84" i="3"/>
  <c r="AG75" i="3"/>
  <c r="AG76" i="3" s="1"/>
  <c r="AG53" i="3"/>
  <c r="AG54" i="3" s="1"/>
  <c r="AG65" i="3"/>
  <c r="AG70" i="3"/>
  <c r="AJ83" i="3"/>
  <c r="AE326" i="3"/>
  <c r="AE327" i="3" s="1"/>
  <c r="AD22" i="5"/>
  <c r="AD23" i="5" s="1"/>
  <c r="AF15" i="5"/>
  <c r="AG292" i="3"/>
  <c r="AK80" i="4"/>
  <c r="AH252" i="4"/>
  <c r="AF306" i="3"/>
  <c r="AF401" i="3"/>
  <c r="AE407" i="3" s="1"/>
  <c r="AF335" i="3"/>
  <c r="AF178" i="3"/>
  <c r="AF434" i="3"/>
  <c r="AE436" i="3" s="1"/>
  <c r="AH152" i="4"/>
  <c r="AF379" i="3"/>
  <c r="AF219" i="3"/>
  <c r="BM106" i="3"/>
  <c r="AF238" i="3"/>
  <c r="AI133" i="3"/>
  <c r="AH269" i="4"/>
  <c r="AK107" i="4"/>
  <c r="BM84" i="3"/>
  <c r="AI106" i="3"/>
  <c r="AK58" i="4"/>
  <c r="AF196" i="3"/>
  <c r="AH257" i="4"/>
  <c r="AF458" i="3"/>
  <c r="AI129" i="3"/>
  <c r="AH186" i="4"/>
  <c r="AH246" i="4"/>
  <c r="AF371" i="3"/>
  <c r="AH172" i="4"/>
  <c r="AF317" i="3"/>
  <c r="AI227" i="4"/>
  <c r="BM133" i="3"/>
  <c r="AK103" i="4"/>
  <c r="AF264" i="3"/>
  <c r="AF505" i="3"/>
  <c r="AE508" i="3" s="1"/>
  <c r="AF481" i="3"/>
  <c r="AH199" i="4"/>
  <c r="AG278" i="3"/>
  <c r="AH241" i="4"/>
  <c r="AF203" i="3"/>
  <c r="AF251" i="3"/>
  <c r="AH160" i="4"/>
  <c r="AI213" i="4"/>
  <c r="AF353" i="3"/>
  <c r="AF324" i="3"/>
  <c r="AF537" i="3"/>
  <c r="AF14" i="5"/>
  <c r="AI212" i="4"/>
  <c r="AF190" i="3"/>
  <c r="AF342" i="3"/>
  <c r="AF462" i="3"/>
  <c r="AF443" i="3"/>
  <c r="AF441" i="3"/>
  <c r="AF480" i="3"/>
  <c r="AF319" i="3"/>
  <c r="AF391" i="3"/>
  <c r="AI132" i="3"/>
  <c r="AH198" i="4"/>
  <c r="AF400" i="3"/>
  <c r="AF403" i="3" s="1"/>
  <c r="AF307" i="3"/>
  <c r="AF321" i="3" s="1"/>
  <c r="AF237" i="3"/>
  <c r="AF344" i="3"/>
  <c r="AF463" i="3"/>
  <c r="AF381" i="3"/>
  <c r="AH240" i="4"/>
  <c r="AI226" i="4"/>
  <c r="AF340" i="3"/>
  <c r="AF472" i="3"/>
  <c r="AH171" i="4"/>
  <c r="AF232" i="3"/>
  <c r="AH50" i="4"/>
  <c r="AF433" i="3"/>
  <c r="AF438" i="3" s="1"/>
  <c r="AK57" i="4"/>
  <c r="AF495" i="3"/>
  <c r="AF218" i="3"/>
  <c r="AF361" i="3"/>
  <c r="AF360" i="3"/>
  <c r="AF457" i="3"/>
  <c r="AF527" i="3"/>
  <c r="AK106" i="4"/>
  <c r="AF263" i="3"/>
  <c r="AF392" i="3"/>
  <c r="AF362" i="3"/>
  <c r="AF352" i="3"/>
  <c r="AF359" i="3"/>
  <c r="AH185" i="4"/>
  <c r="AF484" i="3"/>
  <c r="AK102" i="4"/>
  <c r="AF442" i="3"/>
  <c r="AF320" i="3"/>
  <c r="AK79" i="4"/>
  <c r="AF214" i="3"/>
  <c r="AF215" i="3" s="1"/>
  <c r="AF402" i="3"/>
  <c r="AF357" i="3"/>
  <c r="BM83" i="3"/>
  <c r="AH245" i="4"/>
  <c r="AF378" i="3"/>
  <c r="AF195" i="3"/>
  <c r="BM105" i="3"/>
  <c r="AF233" i="3"/>
  <c r="AF467" i="3"/>
  <c r="AF356" i="3"/>
  <c r="AF250" i="3"/>
  <c r="AF336" i="3"/>
  <c r="AH268" i="4"/>
  <c r="AF354" i="3"/>
  <c r="AF387" i="3"/>
  <c r="AF221" i="3"/>
  <c r="AH256" i="4"/>
  <c r="AG291" i="3"/>
  <c r="AF471" i="3"/>
  <c r="AF512" i="3"/>
  <c r="AF536" i="3"/>
  <c r="AF363" i="3"/>
  <c r="AF334" i="3"/>
  <c r="AH45" i="4"/>
  <c r="AF485" i="3"/>
  <c r="AF355" i="3"/>
  <c r="AF202" i="3"/>
  <c r="AF177" i="3"/>
  <c r="AF345" i="3"/>
  <c r="AF494" i="3"/>
  <c r="AF188" i="3"/>
  <c r="AF193" i="3" s="1"/>
  <c r="AF486" i="3"/>
  <c r="AF341" i="3"/>
  <c r="AI128" i="3"/>
  <c r="AF382" i="3"/>
  <c r="AF516" i="3"/>
  <c r="AF526" i="3"/>
  <c r="AH159" i="4"/>
  <c r="AF222" i="3"/>
  <c r="AF318" i="3"/>
  <c r="AH39" i="4"/>
  <c r="AF461" i="3"/>
  <c r="AF213" i="3"/>
  <c r="AF305" i="3"/>
  <c r="AF504" i="3"/>
  <c r="AF510" i="3" s="1"/>
  <c r="AF531" i="3"/>
  <c r="AH251" i="4"/>
  <c r="AH151" i="4"/>
  <c r="AF339" i="3"/>
  <c r="AF220" i="3"/>
  <c r="AF358" i="3"/>
  <c r="AF187" i="3"/>
  <c r="AF370" i="3"/>
  <c r="BM132" i="3"/>
  <c r="AF338" i="3"/>
  <c r="AF316" i="3"/>
  <c r="AF440" i="3"/>
  <c r="AF518" i="3"/>
  <c r="AF517" i="3" s="1"/>
  <c r="AF323" i="3"/>
  <c r="AF337" i="3"/>
  <c r="AF343" i="3"/>
  <c r="AG277" i="3"/>
  <c r="AF469" i="3"/>
  <c r="AI105" i="3"/>
  <c r="AF492" i="3"/>
  <c r="AE20" i="5"/>
  <c r="AE21" i="5"/>
  <c r="AG52" i="3"/>
  <c r="AH51" i="3"/>
  <c r="AE366" i="3" l="1"/>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B513" i="3"/>
  <c r="AD350" i="3"/>
  <c r="AD373" i="3" s="1"/>
  <c r="AD464" i="3" s="1"/>
  <c r="AF242" i="3"/>
  <c r="AF189" i="3"/>
  <c r="AB499" i="3"/>
  <c r="AB500" i="3" s="1"/>
  <c r="AC482" i="3" s="1"/>
  <c r="AD470" i="3"/>
  <c r="AD437" i="3"/>
  <c r="AD246" i="3"/>
  <c r="AD405" i="3"/>
  <c r="AC460" i="3"/>
  <c r="AD487" i="3"/>
  <c r="AE375" i="3"/>
  <c r="AE368" i="3"/>
  <c r="AF511" i="3"/>
  <c r="AE493" i="3"/>
  <c r="AE239" i="3"/>
  <c r="AE244" i="3" s="1"/>
  <c r="AE367" i="3"/>
  <c r="AB468" i="3"/>
  <c r="AB476" i="3" s="1"/>
  <c r="AB477" i="3" s="1"/>
  <c r="AC459" i="3" s="1"/>
  <c r="AG36" i="3"/>
  <c r="AF20" i="5"/>
  <c r="AF21" i="5"/>
  <c r="AG14" i="5"/>
  <c r="AI240" i="4"/>
  <c r="AG188" i="3"/>
  <c r="AG193" i="3" s="1"/>
  <c r="AG536" i="3"/>
  <c r="AG214" i="3"/>
  <c r="AG215" i="3" s="1"/>
  <c r="AG337" i="3"/>
  <c r="AG441" i="3"/>
  <c r="AG307" i="3"/>
  <c r="AG309" i="3" s="1"/>
  <c r="AG382" i="3"/>
  <c r="AG370" i="3"/>
  <c r="AG361" i="3"/>
  <c r="BN83" i="3"/>
  <c r="AG305" i="3"/>
  <c r="AG202" i="3"/>
  <c r="AL57" i="4"/>
  <c r="AG195" i="3"/>
  <c r="AG472" i="3"/>
  <c r="AG387" i="3"/>
  <c r="AG340" i="3"/>
  <c r="AI198" i="4"/>
  <c r="BN105" i="3"/>
  <c r="AG263" i="3"/>
  <c r="AG222" i="3"/>
  <c r="AL106" i="4"/>
  <c r="AG352" i="3"/>
  <c r="AG531" i="3"/>
  <c r="AH291" i="3"/>
  <c r="AG345" i="3"/>
  <c r="AG336" i="3"/>
  <c r="AG457" i="3"/>
  <c r="AG492" i="3"/>
  <c r="AG469" i="3"/>
  <c r="AG320" i="3"/>
  <c r="AG494" i="3"/>
  <c r="AG484" i="3"/>
  <c r="AG359" i="3"/>
  <c r="AJ226" i="4"/>
  <c r="AG402" i="3"/>
  <c r="AI39" i="4"/>
  <c r="AI50" i="4"/>
  <c r="AG190" i="3"/>
  <c r="AI159" i="4"/>
  <c r="AJ212" i="4"/>
  <c r="AG400" i="3"/>
  <c r="AG403" i="3" s="1"/>
  <c r="AG323" i="3"/>
  <c r="AG334" i="3"/>
  <c r="AG443" i="3"/>
  <c r="AG344" i="3"/>
  <c r="AG362" i="3"/>
  <c r="AG462" i="3"/>
  <c r="AL102" i="4"/>
  <c r="AL79" i="4"/>
  <c r="AG356" i="3"/>
  <c r="AI185" i="4"/>
  <c r="AG355" i="3"/>
  <c r="AI171" i="4"/>
  <c r="AG250" i="3"/>
  <c r="AG495" i="3"/>
  <c r="AG341" i="3"/>
  <c r="AG233" i="3"/>
  <c r="AI151" i="4"/>
  <c r="AG516" i="3"/>
  <c r="AG318" i="3"/>
  <c r="AG354" i="3"/>
  <c r="AG342" i="3"/>
  <c r="AG220" i="3"/>
  <c r="AG391" i="3"/>
  <c r="AG527" i="3"/>
  <c r="AG467" i="3"/>
  <c r="BN132" i="3"/>
  <c r="AG338" i="3"/>
  <c r="AG381" i="3"/>
  <c r="AG526" i="3"/>
  <c r="AI251" i="4"/>
  <c r="AG480" i="3"/>
  <c r="AI256" i="4"/>
  <c r="AG316" i="3"/>
  <c r="AG485" i="3"/>
  <c r="AG378" i="3"/>
  <c r="AG358" i="3"/>
  <c r="AG232" i="3"/>
  <c r="AG360" i="3"/>
  <c r="AG512" i="3"/>
  <c r="AG486" i="3"/>
  <c r="AG440" i="3"/>
  <c r="AG213" i="3"/>
  <c r="AG504" i="3"/>
  <c r="AG510" i="3" s="1"/>
  <c r="AJ105" i="3"/>
  <c r="AG221" i="3"/>
  <c r="AG343" i="3"/>
  <c r="AG518" i="3"/>
  <c r="AG517" i="3" s="1"/>
  <c r="AI245" i="4"/>
  <c r="AG339" i="3"/>
  <c r="AI45" i="4"/>
  <c r="AG237" i="3"/>
  <c r="AJ132" i="3"/>
  <c r="AG363" i="3"/>
  <c r="AG319" i="3"/>
  <c r="AG471" i="3"/>
  <c r="AH277" i="3"/>
  <c r="AG463" i="3"/>
  <c r="AG442" i="3"/>
  <c r="AJ128" i="3"/>
  <c r="AG461" i="3"/>
  <c r="AG357" i="3"/>
  <c r="AG187" i="3"/>
  <c r="AG177" i="3"/>
  <c r="AG392" i="3"/>
  <c r="AG433" i="3"/>
  <c r="AI268" i="4"/>
  <c r="AG218" i="3"/>
  <c r="AE22" i="5"/>
  <c r="AE23" i="5" s="1"/>
  <c r="AG15" i="5"/>
  <c r="AG306" i="3"/>
  <c r="AJ133" i="3"/>
  <c r="AI186" i="4"/>
  <c r="AJ106" i="3"/>
  <c r="AI246" i="4"/>
  <c r="AG505" i="3"/>
  <c r="AF508" i="3" s="1"/>
  <c r="BN133" i="3"/>
  <c r="AI160" i="4"/>
  <c r="AH292" i="3"/>
  <c r="AG324" i="3"/>
  <c r="AI152" i="4"/>
  <c r="AG371" i="3"/>
  <c r="AI269" i="4"/>
  <c r="BN84" i="3"/>
  <c r="AJ213" i="4"/>
  <c r="AH278" i="3"/>
  <c r="AI172" i="4"/>
  <c r="AG264" i="3"/>
  <c r="AL107" i="4"/>
  <c r="AG219" i="3"/>
  <c r="AG196" i="3"/>
  <c r="AG434" i="3"/>
  <c r="AF436" i="3" s="1"/>
  <c r="AJ129" i="3"/>
  <c r="AG178" i="3"/>
  <c r="AG238" i="3"/>
  <c r="AI252" i="4"/>
  <c r="AI241" i="4"/>
  <c r="AG401" i="3"/>
  <c r="AF407" i="3" s="1"/>
  <c r="AG353" i="3"/>
  <c r="AI199" i="4"/>
  <c r="AG537" i="3"/>
  <c r="AL80" i="4"/>
  <c r="AG317" i="3"/>
  <c r="AG458" i="3"/>
  <c r="AG203" i="3"/>
  <c r="AG379" i="3"/>
  <c r="AJ227" i="4"/>
  <c r="AL58" i="4"/>
  <c r="BN106" i="3"/>
  <c r="AG481" i="3"/>
  <c r="AL103" i="4"/>
  <c r="AG335" i="3"/>
  <c r="AG251" i="3"/>
  <c r="AI257" i="4"/>
  <c r="AI51" i="3"/>
  <c r="AH52" i="3"/>
  <c r="AC445" i="3" l="1"/>
  <c r="AC447" i="3" s="1"/>
  <c r="AC496" i="3"/>
  <c r="AC491" i="3" s="1"/>
  <c r="AE509" i="3"/>
  <c r="AE390" i="3"/>
  <c r="AE393" i="3" s="1"/>
  <c r="AG189" i="3"/>
  <c r="AD538" i="3"/>
  <c r="AD540" i="3" s="1"/>
  <c r="AD506" i="3"/>
  <c r="AD530" i="3" s="1"/>
  <c r="AD532" i="3" s="1"/>
  <c r="D312" i="3"/>
  <c r="AG223" i="3"/>
  <c r="AG241" i="3" s="1"/>
  <c r="AC444" i="3"/>
  <c r="AC446" i="3" s="1"/>
  <c r="AC474" i="3"/>
  <c r="AC468" i="3" s="1"/>
  <c r="AC476" i="3" s="1"/>
  <c r="AC477" i="3" s="1"/>
  <c r="AD459"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C499" i="3"/>
  <c r="AC500" i="3" s="1"/>
  <c r="AD482" i="3" s="1"/>
  <c r="AG191" i="3"/>
  <c r="AG406" i="3"/>
  <c r="AG242" i="3"/>
  <c r="AG234" i="3"/>
  <c r="AG438" i="3"/>
  <c r="AG192" i="3"/>
  <c r="AE487" i="3"/>
  <c r="AG439"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E539" i="3" l="1"/>
  <c r="AE541" i="3" s="1"/>
  <c r="AE538" i="3"/>
  <c r="AE540" i="3" s="1"/>
  <c r="AE506" i="3"/>
  <c r="AE530" i="3" s="1"/>
  <c r="AE532" i="3" s="1"/>
  <c r="AD513" i="3"/>
  <c r="AG326" i="3"/>
  <c r="AG327" i="3" s="1"/>
  <c r="AD474" i="3"/>
  <c r="AD468" i="3" s="1"/>
  <c r="AD476" i="3" s="1"/>
  <c r="AD477" i="3" s="1"/>
  <c r="AE459" i="3" s="1"/>
  <c r="AE404" i="3"/>
  <c r="AE385" i="3"/>
  <c r="AE388" i="3" s="1"/>
  <c r="AE395" i="3" s="1"/>
  <c r="AE397" i="3" s="1"/>
  <c r="AE514" i="3" s="1"/>
  <c r="AF368" i="3"/>
  <c r="AF373" i="3" s="1"/>
  <c r="AF464" i="3" s="1"/>
  <c r="AF376" i="3"/>
  <c r="AF375" i="3"/>
  <c r="AG328" i="3"/>
  <c r="AF386" i="3"/>
  <c r="AF389" i="3" s="1"/>
  <c r="AF396" i="3" s="1"/>
  <c r="AG365" i="3"/>
  <c r="AG347" i="3"/>
  <c r="AG350" i="3" s="1"/>
  <c r="AD499" i="3"/>
  <c r="AD500" i="3" s="1"/>
  <c r="AE482" i="3" s="1"/>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E477" i="3" s="1"/>
  <c r="AF459" i="3" s="1"/>
  <c r="AG368" i="3"/>
  <c r="AE499" i="3"/>
  <c r="AE500" i="3" s="1"/>
  <c r="AF482" i="3" s="1"/>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G487" i="3"/>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F477" i="3" s="1"/>
  <c r="AG459" i="3" s="1"/>
  <c r="AG246" i="3"/>
  <c r="AG470" i="3"/>
  <c r="AG405" i="3"/>
  <c r="C410" i="3" s="1"/>
  <c r="D410" i="3" s="1"/>
  <c r="D416" i="3" s="1"/>
  <c r="AG437" i="3"/>
  <c r="AG436" i="3" s="1"/>
  <c r="AG444" i="3" s="1"/>
  <c r="AG508" i="3"/>
  <c r="AG539" i="3" s="1"/>
  <c r="AG541" i="3" s="1"/>
  <c r="D542" i="3" s="1"/>
  <c r="D543" i="3" s="1"/>
  <c r="AF499" i="3"/>
  <c r="AF500" i="3" s="1"/>
  <c r="AG482" i="3" s="1"/>
  <c r="AG496" i="3"/>
  <c r="AG491" i="3" s="1"/>
  <c r="AG483" i="3"/>
  <c r="AK36" i="3"/>
  <c r="AM51" i="3"/>
  <c r="AL52" i="3"/>
  <c r="AG397" i="3" l="1"/>
  <c r="AG407" i="3"/>
  <c r="D420" i="3" s="1"/>
  <c r="D421" i="3" s="1"/>
  <c r="D451" i="3"/>
  <c r="F451" i="3" s="1"/>
  <c r="AG446" i="3"/>
  <c r="D450" i="3" s="1"/>
  <c r="AG499" i="3"/>
  <c r="AG500" i="3" s="1"/>
  <c r="D501" i="3" s="1"/>
  <c r="AG538" i="3"/>
  <c r="AG540" i="3" s="1"/>
  <c r="AG506" i="3"/>
  <c r="AG530" i="3" s="1"/>
  <c r="D419" i="3"/>
  <c r="D426" i="3"/>
  <c r="AG445" i="3"/>
  <c r="AG473" i="3"/>
  <c r="AG515" i="3" s="1"/>
  <c r="AG514" i="3"/>
  <c r="AL36" i="3"/>
  <c r="AM52" i="3"/>
  <c r="AN51" i="3"/>
  <c r="AG513" i="3" l="1"/>
  <c r="AG468" i="3"/>
  <c r="AG476" i="3" s="1"/>
  <c r="AG477" i="3" s="1"/>
  <c r="D478" i="3" s="1"/>
  <c r="D453" i="3"/>
  <c r="AG447" i="3"/>
  <c r="D452" i="3" s="1"/>
  <c r="D454" i="3"/>
  <c r="H284" i="4"/>
  <c r="D534" i="3"/>
  <c r="AG532" i="3"/>
  <c r="D533" i="3" s="1"/>
  <c r="I284" i="4" s="1"/>
  <c r="D422" i="3"/>
  <c r="D423" i="3" s="1"/>
  <c r="D428" i="3"/>
  <c r="D424" i="3"/>
  <c r="AM36" i="3"/>
  <c r="AO51" i="3"/>
  <c r="AN52" i="3"/>
  <c r="D425" i="3" l="1"/>
  <c r="D429" i="3" s="1"/>
  <c r="D430" i="3"/>
  <c r="AN36" i="3"/>
  <c r="AO52" i="3"/>
  <c r="AP51" i="3"/>
  <c r="AO36" i="3" l="1"/>
  <c r="AP52" i="3"/>
  <c r="AQ51" i="3"/>
  <c r="AP36" i="3" l="1"/>
  <c r="AR51" i="3"/>
  <c r="AQ52" i="3"/>
  <c r="AQ36" i="3" l="1"/>
  <c r="AR52" i="3"/>
  <c r="AS51" i="3"/>
  <c r="AS52" i="3" s="1"/>
  <c r="AS36" i="3" l="1"/>
  <c r="AR36" i="3"/>
</calcChain>
</file>

<file path=xl/sharedStrings.xml><?xml version="1.0" encoding="utf-8"?>
<sst xmlns="http://schemas.openxmlformats.org/spreadsheetml/2006/main" count="2954" uniqueCount="1044">
  <si>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</si>
  <si>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A
A
A
A</t>
  </si>
  <si>
    <r>
      <t xml:space="preserve">INSTRUKCJA WYPEŁNIANIA FORMULARZA
</t>
    </r>
    <r>
      <rPr>
        <sz val="11"/>
        <rFont val="Calibri"/>
        <family val="2"/>
        <charset val="238"/>
        <scheme val="minor"/>
      </rPr>
      <t xml:space="preserve"> (POKAŻ/UKRYJ - naciśnij ☐ z symbolem +/- 
znajdujący się nad kolumną C</t>
    </r>
  </si>
  <si>
    <t>Wytyczne:
1) Należy wypełnić wszystkie białe pola w arkuszu (które dotyczą projektu i projektodawcy)
2) Nie wolno zmieniać formuł i opisów w żółtych polach</t>
  </si>
  <si>
    <t>Założenia do analiz</t>
  </si>
  <si>
    <t>A
A</t>
  </si>
  <si>
    <t>3.1.</t>
  </si>
  <si>
    <t>3.1.1</t>
  </si>
  <si>
    <t>3.1.1 Określenie okresu odniesienia projektu</t>
  </si>
  <si>
    <t>Działanie</t>
  </si>
  <si>
    <t>Okres odniesienia</t>
  </si>
  <si>
    <t>Stawki zryczałtowane</t>
  </si>
  <si>
    <t>Efekty zewnętrzne pozytywne</t>
  </si>
  <si>
    <t>Efekty zewnętrzne negatywne</t>
  </si>
  <si>
    <t xml:space="preserve">Należy określić Działanie, w ramach którego realizowany będzie projekt. Umożliwi to określenie właściwego okresu odniesienia odzwierciedlającego okres życia ekonomicznego projektu planowanego do dofinansowania z funduszy UE. </t>
  </si>
  <si>
    <t>Proszę wskazać Działanie, z którego projekt będzie współfinansowany</t>
  </si>
  <si>
    <t>FELU.07.08 Infrastruktura ochrony zdrowia</t>
  </si>
  <si>
    <t>A
A
A
A</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</si>
  <si>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t>
    </r>
  </si>
  <si>
    <t>lata</t>
  </si>
  <si>
    <t>3.1.2</t>
  </si>
  <si>
    <t>Określenie kategorii projektu generującego dochód</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</si>
  <si>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</si>
  <si>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Tak/Nie</t>
  </si>
  <si>
    <t>Nie</t>
  </si>
  <si>
    <t>Proszę określić, czy istnieje możliwość określenia, w okresie odniesienia, przychodu z wyprzedzeniem?</t>
  </si>
  <si>
    <t>3.1.5</t>
  </si>
  <si>
    <t>3.1.5 Określenie maksymalnej stopy współfinansowania projektu</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</si>
  <si>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</si>
  <si>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t>Proszę wskazać maksymalny % poziom dofinansowania UE w projekcie określony w opisie Działania w SZOP dla danego typu projektów lub określonych przepisów</t>
  </si>
  <si>
    <t>%</t>
  </si>
  <si>
    <t>1a</t>
  </si>
  <si>
    <t>Jeżeli wartość dofinansowania wyliczona przez arkusz różni się od wartości z wniosku o dofinansowanie, proszę wpisać prawidłową wartość dofinansowania w złotych (dla części nieobjętej pomocą publiczną)</t>
  </si>
  <si>
    <t>zł</t>
  </si>
  <si>
    <t>2.1</t>
  </si>
  <si>
    <t>Proszę określić, czy projekt jest objęty pomocą publiczną</t>
  </si>
  <si>
    <t>2.2</t>
  </si>
  <si>
    <t>Proszę określić, w jakim stopniu jest on objęty pomocą publiczną (tylko dla odpowiedzi TAK w 2.1)</t>
  </si>
  <si>
    <t>2.3</t>
  </si>
  <si>
    <t>Proszę określić poziom dofinansowania części objętej pomocą publiczną (tylko dla odpowiedzi TAK w 2.1)</t>
  </si>
  <si>
    <t>2.3a</t>
  </si>
  <si>
    <t xml:space="preserve">Jeżeli wartość dofinansowania wyliczona przez arkusz różni się od wartości z wniosku o dofinansowanie, proszę wpisać prawidłową wartość dofinansowania w złotych (dla części objętej pomocą publiczną) </t>
  </si>
  <si>
    <t>Proszę określić, czy projekt jest objęty pomocą de minimis</t>
  </si>
  <si>
    <t>3.1.6</t>
  </si>
  <si>
    <t>3.1.6 Określenie kwalifikowalności VAT w projekcie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</si>
  <si>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</si>
  <si>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t>Proszę określić, czy VAT jest kwalifikowalny w projekcie?</t>
  </si>
  <si>
    <r>
      <t xml:space="preserve">Proszę określić, jaki poziom procentowy wydatków jest kwalifikowalny? </t>
    </r>
    <r>
      <rPr>
        <i/>
        <sz val="8"/>
        <rFont val="Calibri"/>
        <family val="2"/>
        <charset val="238"/>
        <scheme val="minor"/>
      </rPr>
      <t>(tylko dla częściowej kwalifikowalności)</t>
    </r>
  </si>
  <si>
    <t>3.1.7</t>
  </si>
  <si>
    <t>Określenie zapotrzebowania na kapitał obrotowy w projekcie</t>
  </si>
  <si>
    <t>Proszę wskazać cykl rotacji zapasów materiałowych</t>
  </si>
  <si>
    <t>dzień</t>
  </si>
  <si>
    <t>Proszę wskazać cykl rotacji należności krótkoterminowych</t>
  </si>
  <si>
    <t>Proszę wskazać cykl rotacji zobowiązań krótkoterminowych</t>
  </si>
  <si>
    <t>3.1.8</t>
  </si>
  <si>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</si>
  <si>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</si>
  <si>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1.1</t>
  </si>
  <si>
    <t>Proszę podać rodzaj gminy, w której realizowany jest projekt</t>
  </si>
  <si>
    <t>miejsko-wiejska</t>
  </si>
  <si>
    <t>1.2</t>
  </si>
  <si>
    <t>Proszę podać typ obszaru, na którym realizowany jest projekt</t>
  </si>
  <si>
    <t>wieś</t>
  </si>
  <si>
    <t>Proszę podać średnie zużycie wody [m3/osobę/rok]</t>
  </si>
  <si>
    <t>3.1</t>
  </si>
  <si>
    <t>Proszę podać średnie zużycie energii [kWh/gosp./rok]</t>
  </si>
  <si>
    <t>3.2</t>
  </si>
  <si>
    <t>Proszę podać średnią liczbę osób w gospodarstwie domowym [osób/gosp.]</t>
  </si>
  <si>
    <t>A</t>
  </si>
  <si>
    <t>3.1.9</t>
  </si>
  <si>
    <t>Zasadnicza zmiana procesu produkcji lub dywersyfikacja istniejącego zakładu (dotyczy wyłącznie Regionalnej Pomocy Inwestycyjnej zgodnie z art. 14 pkt 7 Rozporządzenia Komisji (UE) nr 651/2014 z dnia 17 czerwca 2014 r.)</t>
  </si>
  <si>
    <t>Czy w ramach projektu nastąpi zasadnicza zmiana procesu produkcji?</t>
  </si>
  <si>
    <t>Jeżeli tak, proszę podać koszty amortyzacji [zł] aktywów związanych z działalnością podlegającą modernizacji w ciągu poprzedzających trzech lat obrotowych:</t>
  </si>
  <si>
    <t>Ostatni rok obrotowy</t>
  </si>
  <si>
    <t>Przedostatni rok obrotowy</t>
  </si>
  <si>
    <t>Przed- przedostatni rok obrotowy</t>
  </si>
  <si>
    <t>Czy w ramach projektu nastąpi dywersyfikacja istniejącego zakładu?</t>
  </si>
  <si>
    <t>Jeżeli tak, proszę podać wartość księgową ponownie wykorzystywanych aktywów w roku obrotowym poprzedzającym rozpoczęcie prac</t>
  </si>
  <si>
    <t>Analiza rozwiązań technologicznych</t>
  </si>
  <si>
    <t>2.1.2</t>
  </si>
  <si>
    <t>2.1.2.2.</t>
  </si>
  <si>
    <t>2.1.2.2. Określenie popytu dla poszczególnych wariantów technologicznych</t>
  </si>
  <si>
    <t>Należy wybrać miarę rezultatu zgodną z Działeniem w ramach którego realizowany będzie projekt.
Następnie należy określić osiągnięte rezultaty dla wykaznych wariantów.</t>
  </si>
  <si>
    <t xml:space="preserve">Proszę określić miarę rezultatu projektu
</t>
  </si>
  <si>
    <t>1.1. Wartość inwestycji prywatnych uzupełniających wsparcie publiczne - dotacje</t>
  </si>
  <si>
    <t>Lp.</t>
  </si>
  <si>
    <t>Miara rezultatu w poszczególnych wariantach</t>
  </si>
  <si>
    <t>Jedn.</t>
  </si>
  <si>
    <t>2.1.2.3.</t>
  </si>
  <si>
    <t>2.1.2.3. Wybór rozwiązania technologicznego</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</si>
  <si>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</si>
  <si>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t>I.</t>
  </si>
  <si>
    <t>Nakłady inwestycyjne i odtworzeniowe poszczególnych wariantów</t>
  </si>
  <si>
    <t>Wyszczególnienie</t>
  </si>
  <si>
    <t>Proszę określić w latach nakłady inwestycyjne i odtworzeniowe wariantu I</t>
  </si>
  <si>
    <t>zł/rok</t>
  </si>
  <si>
    <t>Proszę określić w latach nakłady inwestycyjne i odtworzeniowe wariantu II</t>
  </si>
  <si>
    <t>Proszę określić w latach nakłady inwestycyjne i odtworzeniowe wariantu III</t>
  </si>
  <si>
    <t>II.</t>
  </si>
  <si>
    <t>Koszty operacyjne poszczególnych wariantów</t>
  </si>
  <si>
    <t>Proszę określić w latach koszty operacyjne wariantu I</t>
  </si>
  <si>
    <t>Proszę określić w latach koszty operacyjne wariantu II</t>
  </si>
  <si>
    <t>Proszę określić w latach koszty operacyjne wariantu III</t>
  </si>
  <si>
    <t xml:space="preserve">Należy wybrać wariant </t>
  </si>
  <si>
    <t>Kalkulacja nakładów</t>
  </si>
  <si>
    <t>3.2.</t>
  </si>
  <si>
    <t>3.2.1. Kalkulacja nakładów inwestycyjnych (koszty kwalifikowalne i niekwalifikowalne)</t>
  </si>
  <si>
    <t>3.2.1. Kalkulacja nakładów inwestycyjnych (koszty kwalifikowalne i niekwalifikowalne) i rezerw</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</si>
  <si>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</si>
  <si>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Koszty kwalifikowalne</t>
  </si>
  <si>
    <t>Wartość netto</t>
  </si>
  <si>
    <t>Stawka VAT</t>
  </si>
  <si>
    <t>Stawka amortyzacji</t>
  </si>
  <si>
    <r>
      <t xml:space="preserve">Sprawdzenie </t>
    </r>
    <r>
      <rPr>
        <i/>
        <sz val="8"/>
        <color rgb="FFFF0000"/>
        <rFont val="Calibri"/>
        <family val="2"/>
        <charset val="238"/>
        <scheme val="minor"/>
      </rPr>
      <t>podziału kosztu NETTO na lata</t>
    </r>
  </si>
  <si>
    <t>Koszty niekwalifikowalne</t>
  </si>
  <si>
    <t>3.2.2. Kalkulacja rezerwy na nieprzewidziane wydatki</t>
  </si>
  <si>
    <t>III.</t>
  </si>
  <si>
    <t>Wartość rezerw na nieprzewidziane wydatki</t>
  </si>
  <si>
    <t>Wartość rezerw ogółem</t>
  </si>
  <si>
    <t>Maksymalna wartość rezerw</t>
  </si>
  <si>
    <t>Proszę podać rezerwę na nieprzewidziane wydatki (tylko w fazie inwestycyjnej)</t>
  </si>
  <si>
    <t>3.2.3. Kalkulacja kosztów odtworzeniowych</t>
  </si>
  <si>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</si>
  <si>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IV.</t>
  </si>
  <si>
    <t>Koszty odtworzeniowe</t>
  </si>
  <si>
    <t>x</t>
  </si>
  <si>
    <t>IV.1.</t>
  </si>
  <si>
    <r>
      <t xml:space="preserve">Koszty odtworzeniowe inwestycji kwalifikowalnych projektu </t>
    </r>
    <r>
      <rPr>
        <sz val="8"/>
        <rFont val="Calibri"/>
        <family val="2"/>
        <charset val="238"/>
        <scheme val="minor"/>
      </rPr>
      <t>(dane w PLN)</t>
    </r>
  </si>
  <si>
    <t>IV.2</t>
  </si>
  <si>
    <r>
      <t>Koszty odtworzeniowe inwestycji niekwalifikowalnych projektu</t>
    </r>
    <r>
      <rPr>
        <sz val="8"/>
        <rFont val="Calibri"/>
        <family val="2"/>
        <charset val="238"/>
        <scheme val="minor"/>
      </rPr>
      <t xml:space="preserve"> (dane w PLN)</t>
    </r>
  </si>
  <si>
    <t>3.2.4. Kalkulacja kosztów obsługi finansowania zewnętrznego nakładów inwestycyjnych</t>
  </si>
  <si>
    <t>W przypadku występowania finansowania zenętrznego należy określić jego wielkość oraz koszt obsługi</t>
  </si>
  <si>
    <r>
      <t xml:space="preserve">Wyszczególnienie kosztów obsługi finansowania zewnętrznego nakładów inwestycyjnych </t>
    </r>
    <r>
      <rPr>
        <i/>
        <sz val="8"/>
        <rFont val="Calibri"/>
        <family val="2"/>
        <charset val="238"/>
        <scheme val="minor"/>
      </rPr>
      <t>(transz wypłaty, spłat rat kapitałowych oraz odsetek)</t>
    </r>
  </si>
  <si>
    <t>Ogółem</t>
  </si>
  <si>
    <t>Proszę podać wypłatę (transze roczne) kredytu  / pożyczki (jeśli występuje)</t>
  </si>
  <si>
    <t>Proszę podać roczną spłatę kredytu / pożyczki (jeśli występuje)</t>
  </si>
  <si>
    <t>Proszę podać roczne koszty obsługi kredytu / pożyczki (jeśli występuje)</t>
  </si>
  <si>
    <t>Kalkulacja kosztów operacyjnych dla wariantu bez i z projektem</t>
  </si>
  <si>
    <t xml:space="preserve">3.3. </t>
  </si>
  <si>
    <t>Kalkulacja kosztów operacyjnych dla wariantu bez projektu</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</si>
  <si>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</si>
  <si>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t>A
A
A</t>
  </si>
  <si>
    <t>Proszę określić główne założenia do analizy kosztów, określić źródła danych na bazie których sporządzono prognozy.</t>
  </si>
  <si>
    <t xml:space="preserve">Wyszczególnienie kosztów operacyjnych dla wariantu bez projektu </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</si>
  <si>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</si>
  <si>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</si>
  <si>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</si>
  <si>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</si>
  <si>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</si>
  <si>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</si>
  <si>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</si>
  <si>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</si>
  <si>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t>9.1</t>
  </si>
  <si>
    <r>
      <t xml:space="preserve">Proszę określić wartość pełnego podatku VAT od wszystkich pozycji kosztowych </t>
    </r>
    <r>
      <rPr>
        <i/>
        <sz val="8"/>
        <rFont val="Calibri"/>
        <family val="2"/>
        <charset val="238"/>
        <scheme val="minor"/>
      </rPr>
      <t>(których dotyczy)</t>
    </r>
  </si>
  <si>
    <t>Kalkulacja kosztów operacyjnych dla wariantu z projektem</t>
  </si>
  <si>
    <t>Wyszczególnienie kosztów operacyjnych dla wariantu z projektem</t>
  </si>
  <si>
    <t>Kalkulacja przychodów dla wariantu bez i z projektem</t>
  </si>
  <si>
    <t xml:space="preserve">3.4. </t>
  </si>
  <si>
    <t xml:space="preserve">Ten punkt nie obowiązuje w przypadku metody standardowej, jeżeli projekt nie generuje przychodów </t>
  </si>
  <si>
    <t>Proszę opisać główne założenia kalkulacji przychodów.</t>
  </si>
  <si>
    <t>Kalkulacja popytu na produkty / usługi / towary</t>
  </si>
  <si>
    <t>3.4.1</t>
  </si>
  <si>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</si>
  <si>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Kalkulacja prognozowanego popytu dla wariantu bez projektu</t>
  </si>
  <si>
    <r>
      <t xml:space="preserve">Wyszczególnienie produktów / usług / towarów oferowanych przed i po projekcie </t>
    </r>
    <r>
      <rPr>
        <i/>
        <sz val="8"/>
        <rFont val="Calibri"/>
        <family val="2"/>
        <charset val="238"/>
        <scheme val="minor"/>
      </rPr>
      <t>(których dotyczą określone koszty operacyjne)</t>
    </r>
  </si>
  <si>
    <t>Kalkulacja prognozowanego popytu dla wariantu z projektem</t>
  </si>
  <si>
    <r>
      <t xml:space="preserve">Wyszczególnienie POPYTU na produkty / usługi / towary oferowane po projekcie </t>
    </r>
    <r>
      <rPr>
        <i/>
        <sz val="8"/>
        <rFont val="Calibri"/>
        <family val="2"/>
        <charset val="238"/>
        <scheme val="minor"/>
      </rPr>
      <t>(których dotyczą określone koszty operacyjne)</t>
    </r>
  </si>
  <si>
    <t>Kalkulacja taryf /cen na produkty / usługi / towary</t>
  </si>
  <si>
    <t>3.4.2</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</si>
  <si>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</si>
  <si>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Kalkulacja taryf / cen dla wariantu bez projektu</t>
  </si>
  <si>
    <t>Wyszczególnienie taryf /cen za produkty / usługi / towary oferowane w wariancie bez projektu w CENACH NETTO (TYLKO OPŁATY PONOSZONE PRZEZ UŻYTKOWNIKÓW)</t>
  </si>
  <si>
    <t>I.1.</t>
  </si>
  <si>
    <t>Proszę określić poziom ściągalności opłat</t>
  </si>
  <si>
    <t>Kalkulacja taryf / cen dla wariantu z projektem</t>
  </si>
  <si>
    <t>Wyszczególnienie taryf /cen za produkty / usługi / towary oferowane w wariancie z projektem w CENACH NETTO (TYLKO OPŁATY PONOSZONE PRZEZ UŻYTKOWNIKÓW)</t>
  </si>
  <si>
    <t>II.1.</t>
  </si>
  <si>
    <t>Zasada pełnego zwrotu kosztów (po projekcie)</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</si>
  <si>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</si>
  <si>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Wyszczególnienie cen / taryf / przychodów i pełnych kosztów (po projekcie)</t>
  </si>
  <si>
    <t>Proszę określić dopłatę do cen w ujęciu rocznym tak, aby spełnić zasadę (WYŁĄCZNIE od jednostek powiązanych, organów założycielskich)</t>
  </si>
  <si>
    <t>Proszę określić wysokość subwencji / dotacji uzyskanych od organów zewnętrznych, aby spełnić zasadę</t>
  </si>
  <si>
    <t>Zasada „zanieczyszczający płaci” (po projekcie)</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</si>
  <si>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</si>
  <si>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Wyszczególnienie kosztów spełnienia zasady „zanieczyszczający płaci” 
(po projekcie)</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</si>
  <si>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</si>
  <si>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</si>
  <si>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</si>
  <si>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dostępności cenowej i przeciwdziałania ubóstwu energetycznemu (po projekcie)</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</si>
  <si>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</si>
  <si>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t>Wyszczególnienie elementów zasady dostępności cenowej i przeciwdziałania ubóstwu energetycznemu (po projekcie)</t>
  </si>
  <si>
    <t>Proszę określić dopłatę do cen w ujęciu rocznym tak, aby spełnić zasadę dostępności cenowej (wynikającą z różnicy pomiędzy cenami pokrywającymi pełny zwrot kosztów a cenami, które odbiorcy są w stanie zapłacić)</t>
  </si>
  <si>
    <t>Analiza finansowej trwałości</t>
  </si>
  <si>
    <t>3.7.</t>
  </si>
  <si>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</si>
  <si>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Analiza sytuacji finansowej beneficjenta/operatora z projektem</t>
  </si>
  <si>
    <t>Proszę określić stan początkowy gotówki u beneficjenta/operatora</t>
  </si>
  <si>
    <t>Źródła pochodzenia środków</t>
  </si>
  <si>
    <t>1.5</t>
  </si>
  <si>
    <t>Proszę określić środki własne bieżące (np. służące utrzymaniu trwałości projektu)</t>
  </si>
  <si>
    <t>1.6</t>
  </si>
  <si>
    <t>Proszę określić kredyty i pożyczki obrotowe</t>
  </si>
  <si>
    <t>1.7</t>
  </si>
  <si>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</si>
  <si>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Wykorzystanie środków</t>
  </si>
  <si>
    <t>2.6</t>
  </si>
  <si>
    <t>Proszę określić zmianę zapotrzebowania na kapitał obrotowy</t>
  </si>
  <si>
    <t>2.7</t>
  </si>
  <si>
    <t>Proszę określić inne wykorzystanie środków</t>
  </si>
  <si>
    <t>Analiza ekonomiczna projektu</t>
  </si>
  <si>
    <t>4.</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</si>
  <si>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</si>
  <si>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Proszę określić główne założenia do wyliczania efektów zewnętrznych (metody, źródła danych, parametry itp.)</t>
  </si>
  <si>
    <t>Pozytywne efekty zewnętrzne:</t>
  </si>
  <si>
    <t>III.2</t>
  </si>
  <si>
    <t>III.3</t>
  </si>
  <si>
    <t>III.4</t>
  </si>
  <si>
    <t>III.5</t>
  </si>
  <si>
    <t>III.6</t>
  </si>
  <si>
    <t>III.7</t>
  </si>
  <si>
    <t>III.8</t>
  </si>
  <si>
    <t>Negatywne efekty zewnętrzne:</t>
  </si>
  <si>
    <t>IV.1</t>
  </si>
  <si>
    <t xml:space="preserve">Analiza wrażliwości </t>
  </si>
  <si>
    <t>5.1</t>
  </si>
  <si>
    <t>A
A</t>
  </si>
  <si>
    <t>Proszę podać wariant prowadzenia analizy</t>
  </si>
  <si>
    <t>Podstawowy</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</si>
  <si>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</si>
  <si>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Proszę podać wzrost kosztów inwestycyjnych w fazie inwestycyjnej</t>
  </si>
  <si>
    <t>Podgląd</t>
  </si>
  <si>
    <t xml:space="preserve">NPV/C </t>
  </si>
  <si>
    <t>ENPV</t>
  </si>
  <si>
    <t>Proszę podać spadek popytu na usługi oferowane w wyniku realizacji projektu</t>
  </si>
  <si>
    <t>Wartość wskaźnika</t>
  </si>
  <si>
    <t>Proszę podać spadek taryf na usługi oferowane w wyniku realizacji projektu</t>
  </si>
  <si>
    <t>2.4</t>
  </si>
  <si>
    <t>Proszę podać wzrost kosztów operacyjnych (bez amortyzacji) w fazie operacyjnej (po realizacji projektu)</t>
  </si>
  <si>
    <t>Określenie okresu odniesienia projektu</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</si>
  <si>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</si>
  <si>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</si>
  <si>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Przyjęty okres odniesienia</t>
  </si>
  <si>
    <t>Czy projekt będzie generował przychody w rozumieniu art. 61 ust. 1 rozporządzenia nr 1303/2013?</t>
  </si>
  <si>
    <t>Czy istnieje możliwość określenia, w okresie odniesienia, przychodu z wyprzedzeniem?</t>
  </si>
  <si>
    <t>Zryczałtowana procentowa stawka dochodów (FR)</t>
  </si>
  <si>
    <t>Kurs wymiany zł/EUR, stanowiący średnią arytmetyczną kursów średnioważonych walut obcych w złotych publikowanych przez NBP z ostatnich sześciu miesięcy poprzedzających miesiąc złożenia wniosku o dofinansowanie</t>
  </si>
  <si>
    <t>zł/EUR</t>
  </si>
  <si>
    <t>Określenie maksymalnej stopy współfinansowania projektu</t>
  </si>
  <si>
    <t>Maksymalna stopa współfinansowania określona w opisie Działania dla danego typu projektów lub określonych przepisów (np. projektów generujących dochód, pomocy publicznej, de minimis itp.)</t>
  </si>
  <si>
    <t>Czy projekt jest objęty pomocą publiczną</t>
  </si>
  <si>
    <t>W jakim stopniu jest on objęty pomocą publiczną</t>
  </si>
  <si>
    <t>Proszę określić poziom dofinansowania części objętej pomocą publiczną</t>
  </si>
  <si>
    <t>Czy projekt jest objęty pomocą de minimis</t>
  </si>
  <si>
    <t>Określenie kwalifikowalności VAT w projekcie</t>
  </si>
  <si>
    <t>Czy VAT jest kwalifikowalny w projekcie?</t>
  </si>
  <si>
    <r>
      <t xml:space="preserve">Jaki poziom procentowy wydatków jest kwalifikowalny? </t>
    </r>
    <r>
      <rPr>
        <i/>
        <sz val="8"/>
        <rFont val="Calibri"/>
        <family val="2"/>
        <charset val="238"/>
        <scheme val="minor"/>
      </rPr>
      <t>(tylko dla częściowej kwalifikowalności)</t>
    </r>
  </si>
  <si>
    <t>Cykl rotacji zapasów materiałowych</t>
  </si>
  <si>
    <t>Cykl rotacji należności krótkoterminowych</t>
  </si>
  <si>
    <t>Cykl rotacji zobowiązań krótkoterminowych</t>
  </si>
  <si>
    <t>Analiza dostępności cenowej (dotyczy usług wodno-kanalizacyjnych i gospodarowania odpadami) i ubóstwa energetycznego (dotyczy usług energetycznych)</t>
  </si>
  <si>
    <t>Rodzaj gminy, w której realizowany jest projekt</t>
  </si>
  <si>
    <t>–</t>
  </si>
  <si>
    <t>Typ obszaru, na którym realizowany jest projekt</t>
  </si>
  <si>
    <t>Średnie zużycie wody [m3/osobę/rok]</t>
  </si>
  <si>
    <t>Średnie zużycie energii [kWh/gosp./rok]</t>
  </si>
  <si>
    <t>Średnia liczba osób w gospodarstwie domowym [osób/gosp.]</t>
  </si>
  <si>
    <r>
      <t xml:space="preserve">Szacunkowy dochód rozporządzalny na 1 mieszkańca </t>
    </r>
    <r>
      <rPr>
        <b/>
        <sz val="8"/>
        <rFont val="Calibri"/>
        <family val="2"/>
        <charset val="238"/>
        <scheme val="minor"/>
      </rPr>
      <t>wsi</t>
    </r>
  </si>
  <si>
    <t>zł/os.</t>
  </si>
  <si>
    <t>miasto pon. 20 tys.</t>
  </si>
  <si>
    <r>
      <t xml:space="preserve">Szacunkowy dochód rozporządzalny na 1 mieszkańca </t>
    </r>
    <r>
      <rPr>
        <b/>
        <sz val="8"/>
        <rFont val="Calibri"/>
        <family val="2"/>
        <charset val="238"/>
        <scheme val="minor"/>
      </rPr>
      <t>miasta poniżej 20 tys.</t>
    </r>
  </si>
  <si>
    <t>miasto 20-99 tys.</t>
  </si>
  <si>
    <r>
      <t xml:space="preserve">Szacunkowy dochód rozporządzalny na 1 mieszkańca </t>
    </r>
    <r>
      <rPr>
        <b/>
        <sz val="8"/>
        <rFont val="Calibri"/>
        <family val="2"/>
        <charset val="238"/>
        <scheme val="minor"/>
      </rPr>
      <t xml:space="preserve">miasta od 20 do 99 tys. </t>
    </r>
  </si>
  <si>
    <t>miasto 100-199 tys.</t>
  </si>
  <si>
    <r>
      <t xml:space="preserve">Szacunkowy dochód rozporządzalny na 1 mieszkańca </t>
    </r>
    <r>
      <rPr>
        <b/>
        <sz val="8"/>
        <rFont val="Calibri"/>
        <family val="2"/>
        <charset val="238"/>
        <scheme val="minor"/>
      </rPr>
      <t xml:space="preserve">miasta od 100 do 499 tys. </t>
    </r>
  </si>
  <si>
    <t>miasto 200-499 tys.</t>
  </si>
  <si>
    <r>
      <t xml:space="preserve">Szacunkowy dochód rozporządzalny na 1 mieszkańca </t>
    </r>
    <r>
      <rPr>
        <b/>
        <sz val="8"/>
        <rFont val="Calibri"/>
        <family val="2"/>
        <charset val="238"/>
        <scheme val="minor"/>
      </rPr>
      <t>miasta powyżej 500 tys.</t>
    </r>
  </si>
  <si>
    <t>Szacunkowy dochód rozporządzalny dla obszaru projektu</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</si>
  <si>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</si>
  <si>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</si>
  <si>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Pozostałe założenia</t>
  </si>
  <si>
    <t xml:space="preserve">Finansowa stopa procentowa </t>
  </si>
  <si>
    <t>1b</t>
  </si>
  <si>
    <t xml:space="preserve">Ekonomiczna (społeczna) stopa procentowa </t>
  </si>
  <si>
    <t>1c</t>
  </si>
  <si>
    <t>Stopa podatku dochodowego</t>
  </si>
  <si>
    <t>Realny wzrost wynagrodzeń (wariant podstawowy)</t>
  </si>
  <si>
    <t>Realny wzrost wynagrodzeń (wariant pesymistyczny)</t>
  </si>
  <si>
    <t>1.3</t>
  </si>
  <si>
    <t>Realny wzrost wynagrodzeń (wybrany wariant analizy)</t>
  </si>
  <si>
    <t>Stopa bezrobocia (wariant podstawowy)</t>
  </si>
  <si>
    <t>Stopa bezrobocia (wariant pesymistyczny)</t>
  </si>
  <si>
    <t>Stopa bezrobocia (wybrany wariant analizy)</t>
  </si>
  <si>
    <t>Przeciętne miesięczne wynagrodzenia brutto</t>
  </si>
  <si>
    <t>Wysokość wynagrodzeń ukrytych</t>
  </si>
  <si>
    <t>Realny wzrost wynagrodzeń (dla kolejnych lat analizy - narastająco)</t>
  </si>
  <si>
    <t>Miara rezultatu projektu</t>
  </si>
  <si>
    <t>Jednostka miary rezultatu projektu</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</si>
  <si>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</si>
  <si>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</si>
  <si>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</si>
  <si>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</si>
  <si>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</si>
  <si>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</si>
  <si>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Podsumowanie analizy rozwiązań technologicznych</t>
  </si>
  <si>
    <t>Kolejny rok prowadzenia analiz</t>
  </si>
  <si>
    <t>Rok</t>
  </si>
  <si>
    <t>Współczynnik dyskonta finansowego</t>
  </si>
  <si>
    <t>DGC dla wariantu I</t>
  </si>
  <si>
    <t>pierwszy</t>
  </si>
  <si>
    <t>DGC dla wariantu II</t>
  </si>
  <si>
    <t>drugi</t>
  </si>
  <si>
    <t>DGC dla wariantu III</t>
  </si>
  <si>
    <t>trzeci</t>
  </si>
  <si>
    <t>Amortyzacja</t>
  </si>
  <si>
    <t>Rezerwa na nieprzewidziane wydatki (tylko w fazie inwestycyjnej)</t>
  </si>
  <si>
    <t>Podsumowanie kosztów inwestycyjnych</t>
  </si>
  <si>
    <t>V.</t>
  </si>
  <si>
    <t>Koszty inwestycyjne odtworzeniowe oraz rezerwy</t>
  </si>
  <si>
    <t>Koszty kwalifikowalne do analizy ekonomicznej – w cenach netto</t>
  </si>
  <si>
    <t>I.2.</t>
  </si>
  <si>
    <t>VAT kwalifikowalny</t>
  </si>
  <si>
    <t>I.3.</t>
  </si>
  <si>
    <t>Koszty niekwalifikowalne do analizy ekonomicznej – w cenach netto</t>
  </si>
  <si>
    <t>II.2.</t>
  </si>
  <si>
    <t>VAT niekwalifikowalny</t>
  </si>
  <si>
    <t>II.3.</t>
  </si>
  <si>
    <t>A.1</t>
  </si>
  <si>
    <t>A.2</t>
  </si>
  <si>
    <t>Koszty inwestycyjne do analizy ekonomicznej – w cenach netto (I.1+II.1)</t>
  </si>
  <si>
    <t>III.1</t>
  </si>
  <si>
    <t>Koszty odtworzeniowe do analizy ekonomicznej – w cenach netto</t>
  </si>
  <si>
    <t>VAT dla kosztów odtworzeniowych do analizy finansowej</t>
  </si>
  <si>
    <t>Rezerwy na nieprzewidziane wydatki</t>
  </si>
  <si>
    <t>B.1</t>
  </si>
  <si>
    <t>B.2</t>
  </si>
  <si>
    <t>Koszty ogółem do analizy ekonomicznej – w cenach netto (I.1+II.1+III.1+IV)</t>
  </si>
  <si>
    <t>C.</t>
  </si>
  <si>
    <t>w tym podatek VAT ogółem</t>
  </si>
  <si>
    <t>Wypłata (transze roczne) kredytu  / pożyczki (jeśli występuje)</t>
  </si>
  <si>
    <t>Roczna spłata kredytu / pożyczki (jeśli występuje)</t>
  </si>
  <si>
    <t>Roczne koszty obsługi kredytu / pożyczki (jeśli występuje)</t>
  </si>
  <si>
    <t>Zużycie materiałów i energii (w cenach netto)</t>
  </si>
  <si>
    <t>Usługi obce (w cenach netto)</t>
  </si>
  <si>
    <t>Podatki i opłaty</t>
  </si>
  <si>
    <t>Wynagrodzenia</t>
  </si>
  <si>
    <t>Ubezpieczenia społeczne i inne świadczenia</t>
  </si>
  <si>
    <t>Pozostałe koszty rodzajowe (w cenach netto)</t>
  </si>
  <si>
    <t>Wartość sprzedanych towarów i materiałów (w cenach netto)</t>
  </si>
  <si>
    <r>
      <t xml:space="preserve">Pełny podatek VAT od wszystkich pozycji kosztowych </t>
    </r>
    <r>
      <rPr>
        <i/>
        <sz val="8"/>
        <rFont val="Calibri"/>
        <family val="2"/>
        <charset val="238"/>
        <scheme val="minor"/>
      </rPr>
      <t>(których dotyczy)</t>
    </r>
  </si>
  <si>
    <t>9.2</t>
  </si>
  <si>
    <r>
      <t xml:space="preserve">Podatek VAT od wszystkich pozycji kosztowych </t>
    </r>
    <r>
      <rPr>
        <b/>
        <i/>
        <sz val="8"/>
        <rFont val="Calibri"/>
        <family val="2"/>
        <charset val="238"/>
        <scheme val="minor"/>
      </rPr>
      <t>stanowiący koszt</t>
    </r>
  </si>
  <si>
    <t>Wynagrodzenia i ubezpieczenia społeczne (wzrost realny)</t>
  </si>
  <si>
    <t>Koszty operacyjne bez projektu do analizy ekonomicznej – w cenach netto</t>
  </si>
  <si>
    <t>Amortyzacja wariantu bez projektu</t>
  </si>
  <si>
    <t>Amortyzacja środków trwałych projektowych do analizy ekonomicznej – w cenach netto</t>
  </si>
  <si>
    <t>Podatek VAT amortyzowanych środków trwałych projektowych będący kosztem</t>
  </si>
  <si>
    <r>
      <t xml:space="preserve">Podatek VAT od wszystkich pozycji kosztowych </t>
    </r>
    <r>
      <rPr>
        <i/>
        <sz val="8"/>
        <rFont val="Calibri"/>
        <family val="2"/>
        <charset val="238"/>
        <scheme val="minor"/>
      </rPr>
      <t>(których dotyczy)</t>
    </r>
  </si>
  <si>
    <t>Koszty operacyjne z projektem do analizy ekonomicznej – w cenach netto</t>
  </si>
  <si>
    <t>Kalkulacja zmiany kosztów operacyjnych wywołana realizacją projektu</t>
  </si>
  <si>
    <t>Wyszczególnienie zmiany kosztów operacyjnych wywołanych realizacją projektu</t>
  </si>
  <si>
    <t>Zmiana kosztów operacyjnych wywołana realizacją projektu do analizy ekonomicznej – w cenach netto</t>
  </si>
  <si>
    <t xml:space="preserve">   w tym zmiana amortyzacji – w cenach netto</t>
  </si>
  <si>
    <t xml:space="preserve">   w tym zmiana podatku VAT stanowiącego koszt wywołana realizacją projektu</t>
  </si>
  <si>
    <t>IV.2.</t>
  </si>
  <si>
    <t>Zmiana kosztów operacyjnych bez amortyzacji wywołana realizacją projektu do analizy ekonomicznej – w cenach netto</t>
  </si>
  <si>
    <t>w tym zmiana podatku VAT stanowiącego koszt wywołana realizacją projektu</t>
  </si>
  <si>
    <t>Wyszczególnienie taryf /cen za produkty / usługi / towary oferowane przed projektem w CENACH NETTO (TYLKO OPŁATY PONOSZONE PRZEZ UŻYTKOWNIKÓW)</t>
  </si>
  <si>
    <t>Poziom ściągalności opłat</t>
  </si>
  <si>
    <t>Wyszczególnienie taryf /cen za produkty / usługi / towary oferowane po projekcie w CENACH NETTO (TYLKO OPŁATY PONOSZONE PRZEZ UŻYTKOWNIKÓW)</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</si>
  <si>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</si>
  <si>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</si>
  <si>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</si>
  <si>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</si>
  <si>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</si>
  <si>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</si>
  <si>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Dopłata do cen w ujęciu rocznym (od jednostek powiązanych, organów założycielskich) tak, aby spełnić zasadę</t>
  </si>
  <si>
    <t>Dotacje / subwencje w ujęciu rocznym tak, aby spełnić zasadę</t>
  </si>
  <si>
    <t>Poziom roczny kosztów usług środowiskowych</t>
  </si>
  <si>
    <t>Poziom roczny kosztów środowiskowych zanieczyszczeń i wdrożonych środków zapobiegawczych</t>
  </si>
  <si>
    <t>Poziom roczny kosztów związanych z niedoborem użytkowanych zasobów</t>
  </si>
  <si>
    <t>Proporcjonalność społecznych krańcowych kosztów produkcji do systemu opłat</t>
  </si>
  <si>
    <t>Szacunkowy dochód rozporządzalny dla obszaru projektu (na miesiąc)</t>
  </si>
  <si>
    <t>zł/os./m-c</t>
  </si>
  <si>
    <t>Maksymalny dochód przeznaczony na usługi wod-kan w ciągu roku (3%)</t>
  </si>
  <si>
    <t>zł/os./rok</t>
  </si>
  <si>
    <t>Maksymalna cena za dostarczenie 1 m3 wody i odebranie 1m3 ścieków</t>
  </si>
  <si>
    <t>zł/m3</t>
  </si>
  <si>
    <t>Maksymalny dochód przeznaczony na odbiór odpadów w ciągu roku (7,8%)</t>
  </si>
  <si>
    <t>zł/gosp./rok</t>
  </si>
  <si>
    <t>4.1</t>
  </si>
  <si>
    <t>Maksymalny dochód przeznaczony na wykorzystywane paliwa w ciągu roku (11%)</t>
  </si>
  <si>
    <t>4.2</t>
  </si>
  <si>
    <t>Maksymalna cena za dostarczenie 1 kWh energii (przy założeniu wykorzystania całego 11% dochodu na energię elektryczną)</t>
  </si>
  <si>
    <t>zł/kWh</t>
  </si>
  <si>
    <t>Dopłata do cen w ujęciu rocznym tak, aby spełnić zasadę dostępności cenowej</t>
  </si>
  <si>
    <t>3.4.3</t>
  </si>
  <si>
    <t>Kalkulacja przychodów dla wariantu bez projektu</t>
  </si>
  <si>
    <t>Wyszczególnienie przychodów dla wariantu bez projektu</t>
  </si>
  <si>
    <t>Przychody wariantu bez projektu – w cenach netto</t>
  </si>
  <si>
    <t>Przychody wariantu bez projektu – w cenach netto (po uwzględnieniu wskaźnika ściągalności)</t>
  </si>
  <si>
    <t>Podatek VAT od przychodów wariantu bez projektu stanowiący przychód</t>
  </si>
  <si>
    <t>III.1.</t>
  </si>
  <si>
    <t>III.2.</t>
  </si>
  <si>
    <t>Kalkulacja przychodów dla wariantu z projektem</t>
  </si>
  <si>
    <t>Przychody wariantu z projektem – w cenach netto</t>
  </si>
  <si>
    <t>Przychody wariantu z projektem – w cenach netto (po uwzględnieniu wskaźnika ściągalności)</t>
  </si>
  <si>
    <t>Podatek VAT od przychodów wariantu z projektem stanowiący przychód</t>
  </si>
  <si>
    <t>Kalkulacja zmiany przychodów wywołana realizacją projektu</t>
  </si>
  <si>
    <t>Zmiana przychodów wywołanych realizacją projektu – w cenach netto</t>
  </si>
  <si>
    <t>Zmiana przychodów wywołanych realizacją projektu – w cenach netto (po uwzględnieniu wskaźnika ściągalności)</t>
  </si>
  <si>
    <t>w tym zmiana podatku VAT stanowiącego przychód wywołana realizacją projektu</t>
  </si>
  <si>
    <t>Kalkulacja zapotrzebowania na kapitał obrotowy</t>
  </si>
  <si>
    <t>Podstawa liczenia kapitału (zmiana kosztów materiałowych i energii) do analizy ekonomicznej – w cenach netto</t>
  </si>
  <si>
    <t>Cykl rotacji materiałów</t>
  </si>
  <si>
    <t>I.4.</t>
  </si>
  <si>
    <t>I.5.</t>
  </si>
  <si>
    <t>Kapitał finansujący zapasy materiałowe do analizy ekonomicznej – w cenach netto</t>
  </si>
  <si>
    <t>Podstawa liczenia kapitału (zmiana przychodów operacyjnych) do analizy ekonomicznej – w cenach netto</t>
  </si>
  <si>
    <t>Cykl rotacji należności</t>
  </si>
  <si>
    <t>II.4.</t>
  </si>
  <si>
    <t>II.5.</t>
  </si>
  <si>
    <t>Kapitał finansujący należności do analizy ekonomicznej – w cenach netto</t>
  </si>
  <si>
    <t>Podstawa liczenia kapitału (zmiana materiałów i energii oraz usług obcych) do analizy ekonomicznej – w cenach netto</t>
  </si>
  <si>
    <t>III.3.</t>
  </si>
  <si>
    <t>Cykl rotacji zobowiązań</t>
  </si>
  <si>
    <t>III.4.</t>
  </si>
  <si>
    <t>III.5.</t>
  </si>
  <si>
    <t>Kapitał finansujący zapasy zobowiązania do analizy ekonomicznej – w cenach netto</t>
  </si>
  <si>
    <t>Zapotrzebowanie na kapitał obrotowy do analizy ekonomicznej – w cenach netto (I.5+II.5-III.5)</t>
  </si>
  <si>
    <t>w tym zmiana podatku VAT w kapitale obrotowym wywołana realizacją projektu</t>
  </si>
  <si>
    <t>3.5.</t>
  </si>
  <si>
    <t>Ustalenie właściwego (maksymalnego) dofinansowania z funduszy UE</t>
  </si>
  <si>
    <t>Kalkulacja zdyskontowanych przepływów pieniężnych</t>
  </si>
  <si>
    <t>Zdyskontowane nakłady inwestycyjne na realizację projektu (DIC), bez rezerw na nieprzewidziane wydatki</t>
  </si>
  <si>
    <t>Zdyskontowana zmiana w kapitale obrotowym netto w fazie inwestycyjnej</t>
  </si>
  <si>
    <t>Zdyskontowane przychody projektu</t>
  </si>
  <si>
    <t>Zdyskontowane koszty operacyjne</t>
  </si>
  <si>
    <t>Zdyskontowane nakłady odtworzeniowe</t>
  </si>
  <si>
    <t>Zdyskontowana wartość rezydualna</t>
  </si>
  <si>
    <t>Określenie projektu generującego dochód w fazie operacyjnej</t>
  </si>
  <si>
    <t>Wartość</t>
  </si>
  <si>
    <t>Spełnienie warunków, dla których wyliczana jest luka</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</si>
  <si>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</si>
  <si>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Istnieje możliwość określenia w okresie odniesienia, przychodu z wyprzedzeniem [Tak/Nie]</t>
  </si>
  <si>
    <t>Całkowity kwalifikowalny koszt przed zastosowaniem art. 61 ust. 1-6 rozporządzenia nr 1303/2013 jest wyższy niż 1 mln EUR [EUR]</t>
  </si>
  <si>
    <t>W projekcie występuje pomoc publiczna [Tak/Nie]</t>
  </si>
  <si>
    <t>Stopień, w jakim występuje pomoc publiczna [%]</t>
  </si>
  <si>
    <t>W projekcie występuje pomoc de minimis [Tak/Nie]</t>
  </si>
  <si>
    <t>Projekt nie jest projektem genrującym dochód i spełnia warunek wsparcia dortacją bezzwrotną</t>
  </si>
  <si>
    <t>Kalkulacja poziomu dofinansowania</t>
  </si>
  <si>
    <t>Wyszczególnienie składników do wyliczenia poziomu dofinansowania</t>
  </si>
  <si>
    <t>Oznaczenie</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</si>
  <si>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</si>
  <si>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DIC</t>
  </si>
  <si>
    <t>Suma zdyskontowanych dochodów powiększonych o wartość rezydualną</t>
  </si>
  <si>
    <t>DNR</t>
  </si>
  <si>
    <t>R</t>
  </si>
  <si>
    <t>4a</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</si>
  <si>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</si>
  <si>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t>EC</t>
  </si>
  <si>
    <t>5a</t>
  </si>
  <si>
    <r>
      <t xml:space="preserve">Całkowite koszty kwalifikowalne skorygowane o wskaźnik luki w finansowaniu </t>
    </r>
    <r>
      <rPr>
        <i/>
        <sz val="8"/>
        <rFont val="Calibri"/>
        <family val="2"/>
        <charset val="238"/>
        <scheme val="minor"/>
      </rPr>
      <t xml:space="preserve">(dla części projektu nieobjętej pomocą publiczną) </t>
    </r>
  </si>
  <si>
    <t>ECR</t>
  </si>
  <si>
    <t>6a</t>
  </si>
  <si>
    <r>
      <t xml:space="preserve">Maksymalna wielkość współfinansowania określona dla Działania / konkursu </t>
    </r>
    <r>
      <rPr>
        <i/>
        <sz val="8"/>
        <rFont val="Calibri"/>
        <family val="2"/>
        <charset val="238"/>
        <scheme val="minor"/>
      </rPr>
      <t xml:space="preserve">(dla części projektu nieobjętej pomocą publiczną) </t>
    </r>
  </si>
  <si>
    <t>Max CRpa</t>
  </si>
  <si>
    <t>7a</t>
  </si>
  <si>
    <r>
      <t xml:space="preserve">Maksymalna możliwa dotacja UE </t>
    </r>
    <r>
      <rPr>
        <i/>
        <sz val="8"/>
        <rFont val="Calibri"/>
        <family val="2"/>
        <charset val="238"/>
        <scheme val="minor"/>
      </rPr>
      <t xml:space="preserve">(dla części projektu nieobjętej pomocą publiczną) </t>
    </r>
  </si>
  <si>
    <t>Dotacja UE</t>
  </si>
  <si>
    <t>4b</t>
  </si>
  <si>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</si>
  <si>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EC (pomoc)</t>
  </si>
  <si>
    <t>6b</t>
  </si>
  <si>
    <r>
      <t xml:space="preserve">Maksymalna wielkość współfinansowania określona dla Działania / konkursu </t>
    </r>
    <r>
      <rPr>
        <i/>
        <sz val="8"/>
        <rFont val="Calibri"/>
        <family val="2"/>
        <charset val="238"/>
        <scheme val="minor"/>
      </rPr>
      <t xml:space="preserve">(dla części projektu objętej pomocą publiczną) </t>
    </r>
  </si>
  <si>
    <t>Max CRpa (pomoc)</t>
  </si>
  <si>
    <t>7b</t>
  </si>
  <si>
    <r>
      <t xml:space="preserve">Maksymalna możliwa dotacja UE </t>
    </r>
    <r>
      <rPr>
        <i/>
        <sz val="8"/>
        <rFont val="Calibri"/>
        <family val="2"/>
        <charset val="238"/>
        <scheme val="minor"/>
      </rPr>
      <t xml:space="preserve">(dla części projektu objętej pomocą publiczną) </t>
    </r>
  </si>
  <si>
    <t>Dotacja UE (pomoc)</t>
  </si>
  <si>
    <r>
      <t xml:space="preserve">Maksymalna możliwa dotacja UE </t>
    </r>
    <r>
      <rPr>
        <i/>
        <sz val="8"/>
        <rFont val="Calibri"/>
        <family val="2"/>
        <charset val="238"/>
        <scheme val="minor"/>
      </rPr>
      <t xml:space="preserve">(dla całego projektu) </t>
    </r>
  </si>
  <si>
    <r>
      <t xml:space="preserve">Poziom dofinansowania projektu z EFRR </t>
    </r>
    <r>
      <rPr>
        <i/>
        <sz val="8"/>
        <rFont val="Calibri"/>
        <family val="2"/>
        <charset val="238"/>
        <scheme val="minor"/>
      </rPr>
      <t>(dla całego projektu średnio)</t>
    </r>
  </si>
  <si>
    <t>3.6.</t>
  </si>
  <si>
    <t>Wskaźniki efektywności finansowej projektu</t>
  </si>
  <si>
    <t>Przepływy pieniężne do wyliczenia wskaźników efektywności finansowej</t>
  </si>
  <si>
    <t>Przychody operacyjne w fazie operacyjnej</t>
  </si>
  <si>
    <t>Wartość rezydualna projektu w ostatnim roku okresu odniesienia</t>
  </si>
  <si>
    <t>Koszty operacyjne w fazie operacyjnej</t>
  </si>
  <si>
    <t>Zmiany w kapitale obrotowym netto w fazie inwestycyjnej</t>
  </si>
  <si>
    <t>Nakłady odtworzeniowe w ramach projektu w fazie operacyjnej</t>
  </si>
  <si>
    <t>Nakłady inwestycyjne na realizację projektu</t>
  </si>
  <si>
    <t>Koszty finansowania, w tym odsetki</t>
  </si>
  <si>
    <t>Spłaty kredytów</t>
  </si>
  <si>
    <t>Wkład krajowy (publiczny lub prywatny)</t>
  </si>
  <si>
    <r>
      <t xml:space="preserve">Przepływy pieniężne do wyliczenia wskaźników FNPV/C, FRR/C
</t>
    </r>
    <r>
      <rPr>
        <i/>
        <sz val="8"/>
        <rFont val="Calibri"/>
        <family val="2"/>
        <charset val="238"/>
        <scheme val="minor"/>
      </rPr>
      <t>(1+2-3-4-5-6)</t>
    </r>
  </si>
  <si>
    <r>
      <t xml:space="preserve">Przepływy pieniężne do wyliczenia wskaźników FNPV/K, FRR/K
</t>
    </r>
    <r>
      <rPr>
        <i/>
        <sz val="8"/>
        <rFont val="Calibri"/>
        <family val="2"/>
        <charset val="238"/>
        <scheme val="minor"/>
      </rPr>
      <t>(1+2-3-4-5-7-8-9)</t>
    </r>
  </si>
  <si>
    <t>Zdyskontowane przepływy pieniężne do wyliczenia wskaźników FNPV/C, FRR/C</t>
  </si>
  <si>
    <t>Zdyskontowane przepływy pieniężne do wyliczenia wskaźników FNPV/K, FRR/K</t>
  </si>
  <si>
    <t>Wskaźniki FNPV/C oraz FRR/C</t>
  </si>
  <si>
    <t>Wyszczególnienie składników luki w finansowaniu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</si>
  <si>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</si>
  <si>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</si>
  <si>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</si>
  <si>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</si>
  <si>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</si>
  <si>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t>Analiza zasobów finansowych projektu</t>
  </si>
  <si>
    <t>Gotówka - stan początkowy</t>
  </si>
  <si>
    <t>Środki własne inwestycyjne (wkład własny - kredyty i pożyczki)</t>
  </si>
  <si>
    <t>Kredyty i pożyczki inwestycyjne</t>
  </si>
  <si>
    <t>Dotacje z EFRR wypłacone</t>
  </si>
  <si>
    <t>1.4</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</si>
  <si>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</si>
  <si>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</si>
  <si>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</si>
  <si>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</si>
  <si>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</si>
  <si>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Spłaty kredytów i pożyczek zaciągniętych na realizację projektu</t>
  </si>
  <si>
    <t>Odsetki od kredytów i pożyczek zaciągniętych na realizację projektu</t>
  </si>
  <si>
    <t>2.5</t>
  </si>
  <si>
    <t>Podatki płacone od zmiany dochodu wywołanej realizacją projektu</t>
  </si>
  <si>
    <t>Zmiana zapotrzebowania na kapitał obrotowy wywołana realizacją projektu</t>
  </si>
  <si>
    <t>Inne wykorzystanie</t>
  </si>
  <si>
    <t>Zmiana stanu środków pieniężnych</t>
  </si>
  <si>
    <t>Gotówka - stan końcowy</t>
  </si>
  <si>
    <r>
      <t xml:space="preserve">Projekt jest trwały finansowo </t>
    </r>
    <r>
      <rPr>
        <i/>
        <sz val="8"/>
        <rFont val="Calibri"/>
        <family val="2"/>
        <charset val="238"/>
        <scheme val="minor"/>
      </rPr>
      <t>(gotówka - stan końcowy w każdym roku &gt; 0)</t>
    </r>
  </si>
  <si>
    <t/>
  </si>
  <si>
    <t>Przychody w wariancie z projektem (uwzględniające wskaźnik ściągalności opłat)</t>
  </si>
  <si>
    <t>Środki własne bieżące</t>
  </si>
  <si>
    <t>Kredyty i pożyczki obrotowe</t>
  </si>
  <si>
    <t>Inne źródła (w tym zewnętrzne dotacje i subwencje)</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</si>
  <si>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</si>
  <si>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</si>
  <si>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</si>
  <si>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Wskaźniki efektywności ekonomicznej projektu ENPV i ERR</t>
  </si>
  <si>
    <r>
      <t xml:space="preserve">Przepływy finansowe skorygowane o efekty fiskalne </t>
    </r>
    <r>
      <rPr>
        <i/>
        <sz val="8"/>
        <rFont val="Calibri"/>
        <family val="2"/>
        <charset val="238"/>
        <scheme val="minor"/>
      </rPr>
      <t>(podatki pośrednie i płatności transferowe)</t>
    </r>
  </si>
  <si>
    <t>I.1</t>
  </si>
  <si>
    <t>Przychody operacyjne w fazie operacyjnej w cenach netto</t>
  </si>
  <si>
    <t>I.2</t>
  </si>
  <si>
    <t>Wartość rezydualna projektu w ostatnim roku okresu odniesienia w cenach netto</t>
  </si>
  <si>
    <t>I.3</t>
  </si>
  <si>
    <r>
      <t xml:space="preserve">Koszty operacyjne w fazie operacyjnej w cenach netto </t>
    </r>
    <r>
      <rPr>
        <i/>
        <sz val="8"/>
        <rFont val="Calibri"/>
        <family val="2"/>
        <charset val="238"/>
        <scheme val="minor"/>
      </rPr>
      <t>(bez kosztów ubezpieczeń społecznych i innych ubezpieczeń)</t>
    </r>
  </si>
  <si>
    <t>I.4</t>
  </si>
  <si>
    <t>Zmiany w kapitale obrotowym netto w fazie inwestycyjnej w cenach netto</t>
  </si>
  <si>
    <t>I.5</t>
  </si>
  <si>
    <t>Nakłady odtworzeniowe w ramach projektu w fazie operacyjnej w cenach netto</t>
  </si>
  <si>
    <t>I.6</t>
  </si>
  <si>
    <t>Nakłady inwestycyjne na realizację projektu w cenach netto</t>
  </si>
  <si>
    <t>Łączna wartość efektów fiskalnych:</t>
  </si>
  <si>
    <t>II.1</t>
  </si>
  <si>
    <t>Podatki pośrednie (podatek VAT)</t>
  </si>
  <si>
    <t>II.2</t>
  </si>
  <si>
    <t>Podatek dochodowy od osób prawnych</t>
  </si>
  <si>
    <t>II.3</t>
  </si>
  <si>
    <t>Inne: ubezpieczenia społeczne i inne świadczenia</t>
  </si>
  <si>
    <t>Uzyskane dotacje bezzwrotne</t>
  </si>
  <si>
    <t>III.9</t>
  </si>
  <si>
    <t>Ekonomiczne przypływy pieniężne łącznie</t>
  </si>
  <si>
    <t>V.1.</t>
  </si>
  <si>
    <t>Współczynnik dyskontowy</t>
  </si>
  <si>
    <t>VI.</t>
  </si>
  <si>
    <t>Zdyskotowane ekonomiczne przepływy pieniężne</t>
  </si>
  <si>
    <t>VII.</t>
  </si>
  <si>
    <t>VIII.</t>
  </si>
  <si>
    <t>ERR</t>
  </si>
  <si>
    <t>Wskaźnik korzyści do kosztów B/C</t>
  </si>
  <si>
    <t>Przepływy korzyści ekonomicznych (I.1+I.2+III)</t>
  </si>
  <si>
    <t>Przepływy kosztów ekonomicznych (I.3+I.4+I.5+I.6+IV)</t>
  </si>
  <si>
    <t>Zdyskontowane przepływy korzyści ekonomicznych</t>
  </si>
  <si>
    <t>Zdyskontowane przepływy kosztów ekonomicznych</t>
  </si>
  <si>
    <t>Wskaźnik B/C</t>
  </si>
  <si>
    <t>Projekt wymaga współfinansowania z EFRR (B/C &gt; 1, ENPV &gt; 0 oraz ERR &gt; 5%)</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</si>
  <si>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</si>
  <si>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</si>
  <si>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</si>
  <si>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</si>
  <si>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</si>
  <si>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Arkusz przygotował Korneliusz Pylak © (22 czerwca 2015 roku, aktualizacja 11 lipca 2018 roku)</t>
  </si>
  <si>
    <t>Aktualizacja UMWL - 10 lutego 2025 roku</t>
  </si>
  <si>
    <t>EFEKTY ZEWNĘTRZNE</t>
  </si>
  <si>
    <t>RYCZAŁT</t>
  </si>
  <si>
    <t>POZYTYWNE</t>
  </si>
  <si>
    <t>NEGATYWNE</t>
  </si>
  <si>
    <t>1.1. Regionalna infrastruktura badawczo-rozwojowa</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</si>
  <si>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</si>
  <si>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</si>
  <si>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Nie dotyczy</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</si>
  <si>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</si>
  <si>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</si>
  <si>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</si>
  <si>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Liczba stworzonych nowych miejsc pracy dzięki realizacji projektu w przedsiębiorstwach</t>
  </si>
  <si>
    <t>FELU.01.01 Regionalna infrastruktura badawczo-rozwojowa</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</si>
  <si>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</si>
  <si>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</si>
  <si>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</si>
  <si>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FELU.02.01 Cyfrowe Lubelskie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</si>
  <si>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</si>
  <si>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</si>
  <si>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</si>
  <si>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</si>
  <si>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</si>
  <si>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Liczba stworzonych nowych miejsc pracy dzięki realizacji projektu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</si>
  <si>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</si>
  <si>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</si>
  <si>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FELU.02.02 Cyfrowe Lubelskie w ramach ZIT MOF</t>
  </si>
  <si>
    <t>FELU.02.03 Cyfrowe Lubelskie w ochronie zdrowia</t>
  </si>
  <si>
    <t>FELU.03.01 Bezpieczeństwo ekologiczne</t>
  </si>
  <si>
    <t>Ocalenie mienia ludności dzięki środkom ochrony przed pożarami lasów i innymi zagrożeniami (według metody odtworzeniowej)</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</si>
  <si>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</si>
  <si>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</si>
  <si>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Zmniejszenie emisji gazów cieplarnianych (tj. CO2, CH4)</t>
  </si>
  <si>
    <t>Zmniejszenie emisji gazów innych niż cieplarniane</t>
  </si>
  <si>
    <t>Zmniejszenie uciążliwości i nieprzyjemnych zapachów</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</si>
  <si>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</si>
  <si>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</si>
  <si>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FELU.03.02 Dostosowanie do zmian klimatu i zapobieganie powodziom i suszy</t>
  </si>
  <si>
    <t>Ocalenie mienia ludności dzięki środkom ochrony przed klęskami takimi jak powodzie, susze i pożary, a także inne zagrożenia (według metody odtworzeniowej)</t>
  </si>
  <si>
    <t>FELU.03.03 Bezpieczeństwo ekologiczne oraz dostosowanie do zmian klimatu i zapobieganie powodziom i suszy w ramach ZIT MOF</t>
  </si>
  <si>
    <t>FELU.03.04 Zrównoważona gospodarka wodno-ściekowa</t>
  </si>
  <si>
    <t>Oszczędność wody i energii (inna niż wykazana w analizie finansowej)</t>
  </si>
  <si>
    <t>Obniżenie kosztu jednostkowego dostarczania wody lub odprowadzania ścieków dla użytkowników (opłat z tego tytułu)</t>
  </si>
  <si>
    <t>Poprawa jakości życia (zmniejszenie zachorowań na choroby gastryczne)</t>
  </si>
  <si>
    <t>Zanieczyszczenie powietrza ze spalarni osadów ściekowych</t>
  </si>
  <si>
    <t>Wzrost kosztów usuwania ścieków</t>
  </si>
  <si>
    <t>FELU.03.05 Zrównoważona gospodarka wodno-ściekowa w ramach ZIT</t>
  </si>
  <si>
    <t>FELU.03.06 Gospodarka odpadami w sektorze publicznym</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</si>
  <si>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</si>
  <si>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</si>
  <si>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</si>
  <si>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Zmniejszenie uciążliwości, hałasu i nieprzyjemnych zapachów</t>
  </si>
  <si>
    <t>Zmniejszona wartość gruntów położonych w pobliżu składowisk odpadów</t>
  </si>
  <si>
    <t>FELU.03.07 Gospodarka odpadami w sektorze publicznym w ramach ZIT MOF</t>
  </si>
  <si>
    <t>FELU.03.09 Ochrona bioróżnorodności na obszarach objętych formami ochrony przyrody</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</si>
  <si>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</si>
  <si>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</si>
  <si>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</si>
  <si>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</si>
  <si>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</si>
  <si>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</si>
  <si>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FELU.03.10 Ochrona bioróżnorodności na obszarach poza formami ochrony przyrody</t>
  </si>
  <si>
    <t>FELU.03.11 Ochrona bioróżnorodności w ramach ZIT MOF</t>
  </si>
  <si>
    <t>FELU.04.01 Wspieranie efektywności energetycznej w budynkach</t>
  </si>
  <si>
    <t>Oszczędność zużycia energii i kosztów z tym związanych (innych niż wykazane w analizie finansowej)</t>
  </si>
  <si>
    <t>Obniżenie kosztu jednostkowego energii dla użytkownika (opłat z tego tytułu), jeśli wystąpi (np. poprzez zmianę źródła energii)</t>
  </si>
  <si>
    <t>Zwiększenie wartości nieruchomości po modernizacji (np. budownictwa pasywnego)</t>
  </si>
  <si>
    <t>Zmniejszenie uciążliwości i hałasu</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</si>
  <si>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</si>
  <si>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</si>
  <si>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</si>
  <si>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</si>
  <si>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</si>
  <si>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</si>
  <si>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</si>
  <si>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Oszczędność zużycia energii i kosztów z tym związanych (innych niż wykazane w analizie finansowej), np. oszczędności dla pasażerów wynikające z zamiany samochodu na transport publiczny</t>
  </si>
  <si>
    <t>Obniżenie kosztu jednostkowego paliwa dla projektodawcy i obniżenie opłat z tytułu np. biletów dla użytkowników końcowych</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</si>
  <si>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</si>
  <si>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</si>
  <si>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</si>
  <si>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</si>
  <si>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</si>
  <si>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FELU.05.02 Niskoemisyjny transport miejski w ramach ZIT</t>
  </si>
  <si>
    <t>FELU.06.01 Poprawa regionalnej dostępności transportowej</t>
  </si>
  <si>
    <t>Oszczędność czasu użytkowników infrastruktury drogowej</t>
  </si>
  <si>
    <t>Obniżenie kosztów eksploatacji pojazdów</t>
  </si>
  <si>
    <t>Oszczędności kosztów wypadków drogowych</t>
  </si>
  <si>
    <t>Zmniejszenie kosztów zanieczyszczenia powietrza (emisji gazów cieplarnianych (tj. CO2, CH4) i innych niż cieplarniane)</t>
  </si>
  <si>
    <t>Zmniejszenie kosztów zmian klimatu</t>
  </si>
  <si>
    <t>Zmniejszenie kosztów eksploatacji i utrzymania infrastruktury</t>
  </si>
  <si>
    <t>FELU.06.02 Kolejowy transport zbiorowy</t>
  </si>
  <si>
    <t>Oszczędność czasu podczas podróżowania kolejami zamiast alternatywnymi środkami transportu</t>
  </si>
  <si>
    <t>Obniżenie kosztu jednostkowego przejazdu dla użytkownika (opłat z tego tytułu), zmniejszenie zużycia pojazdów nieużytkowanych</t>
  </si>
  <si>
    <t>Poprawa jakości życia (oszczędności z tytułu wypadków)</t>
  </si>
  <si>
    <t>Zwiększenie liczby wypadków z udziałem pojazdów szynowych</t>
  </si>
  <si>
    <t>FELU.06.03 Publiczny autobusowy transport zbiorowy</t>
  </si>
  <si>
    <t>FELU.07.01 Infrastruktura przedszkolna</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</si>
  <si>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</si>
  <si>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</si>
  <si>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</si>
  <si>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</si>
  <si>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</si>
  <si>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</si>
  <si>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Koszty alternatywne (szacowanie kosztów związanych z rezygnacją z innych możliwości inwestycyjnych lub przesunięciem środków finansowych z innych dziedzin na rozwój infrastruktury edukacyjnej)</t>
  </si>
  <si>
    <t>FELU.07.02 Infrastruktura edukacji ogólnej</t>
  </si>
  <si>
    <t>Poprawa wskaźników zdawalności egzaminów</t>
  </si>
  <si>
    <t>Wzrost kapitału ludzkiego (kalkulacja na podstawie ilości osób poddanych procesowi edukacji, czasu nauki, czasu poszukiwania pracy ‘z’ i ‘bez’ wykształcenia oraz wynagrodzeń ‘z’ i ‘bez’ wykształcenia</t>
  </si>
  <si>
    <t>Zwiększenie poziomu zatrudnienia absolwentów (oprócz wzrostu kapitału ludzkiego)</t>
  </si>
  <si>
    <t>Obniżenie stopy bezrobocia wśród absolwentów (redukcja kosztów społecznych związanych z bezrobociem)</t>
  </si>
  <si>
    <t>Wzrost nierównomiernego dostępu do edukacji (szacowanie utraty potencjału rozwojowego uczniów, wzrost nierówności społecznych i społeczne wykluczenie na terenach oddalonych od infrastruktury edukacyjnej, również drenaż pracowników)</t>
  </si>
  <si>
    <t>FELU.07.03 Infrastruktura kształcenia zawodowego i ustawicznego</t>
  </si>
  <si>
    <t>Wzrost kwalifikacji zawodowych (kalkulacja poprzez porównanie z cenami tego samego typu szkoleń i programów edukacyjnych realizowanych za zasadach komercyjnych)</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</si>
  <si>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</si>
  <si>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</si>
  <si>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FELU.07.04 Infrastruktura szkół wyższych</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</si>
  <si>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</si>
  <si>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</si>
  <si>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</si>
  <si>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FELU.07.05 Infrastruktura edukacyjna w ramach ZIT</t>
  </si>
  <si>
    <t>FELU.07.06 Infrastruktura usług i integracji społecznej</t>
  </si>
  <si>
    <t>Obniżenie kosztów opieki nad podopiecznymi (dla rodzin i opiekunów) lub mieszkania</t>
  </si>
  <si>
    <t>Poprawa jakości życia (np. podjęcie pracy przez podopiecznych, zmniejszenie skutków patologii i biedy dla społeczeństwa)</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</si>
  <si>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</si>
  <si>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</si>
  <si>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</si>
  <si>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</si>
  <si>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FELU.07.07 Infrastruktura usług i integracji społecznej w ramach ZIT</t>
  </si>
  <si>
    <t>Oszczędność czasu pacjentów w oczekiwaniu na badanie lub przyjęcie do szpitala</t>
  </si>
  <si>
    <t>Obniżenie kosztu pobytu pacjenta w jednostce ochrony zdrowia (zmniejszenie absencji w pracy)</t>
  </si>
  <si>
    <t>Poprawa zdrowia i dobrostanu osób korzystających z usług medycznych (dzięki lepszej dostępności usług tj. dłuższym i łatwiejszym dostarczaniu usług zdrowotnych do społeczności)</t>
  </si>
  <si>
    <t>Zmniejszenie emisji gazów cieplarnianych (tj. CO2, CH4) w przypadku zmniejszenia energochłonności wyposażenia i budynków</t>
  </si>
  <si>
    <t>Zmniejszenie emisji gazów innych niż cieplarniane w przypadku zmniejszenia energochłonności wyposażenia i budynków</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</si>
  <si>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</si>
  <si>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</si>
  <si>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</si>
  <si>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</si>
  <si>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FELU.07.09 Zrównoważony rozwój dziedzictwa kulturowego</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</si>
  <si>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</si>
  <si>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</si>
  <si>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Zwiększone zanieczyszczenie środowiska (np. wzrost ilości pobieranej wody i odprowadzanych ścieków, zwiększenie emisji gazów cieplarnianych i innych niż cieplarniane, hałasu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</si>
  <si>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</si>
  <si>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FELU.07.10 Turystyczne Lubelskie</t>
  </si>
  <si>
    <t>Wzrost dochodów kontrahentów spowodowany zwiększoną liczbą odwiedzających</t>
  </si>
  <si>
    <t>FELU.11.01 Rewitalizacja zdegradowanych obszarów miejskich</t>
  </si>
  <si>
    <t>Oszczędność kosztów związanych z zasobami zarówno po stronie producentów, jak i klientów</t>
  </si>
  <si>
    <t>Obniżenie kosztu jednostkowego zasobów dla użytkownika (opłat z tego tytułu)</t>
  </si>
  <si>
    <t>Poprawa jakości życia (np. zmniejszenie przestępczości, zmniejszenie składek na ubezpieczenia itp.)</t>
  </si>
  <si>
    <t>Liczba stworzonych nowych miejsc pracy poprzez realizację projektu na terenach przygotowanych pod działalność gospodarczą (w przeliczeniu na pełny etat)</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</si>
  <si>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</si>
  <si>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FELU.11.02 Ochrona dziedzictwa naturalnego, bezpieczeństwo i zrównoważony rozwój turystyki obszarów miejskich i ich obszarów funkcjonalnych w ramach ZIT</t>
  </si>
  <si>
    <t>Ocalenie gatunków roślin i zwierząt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</si>
  <si>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</si>
  <si>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</si>
  <si>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</si>
  <si>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</si>
  <si>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2.1. Cyfrowe Lubelskie</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</si>
  <si>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</si>
  <si>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</si>
  <si>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2.2. Cyfryzacja Lubelskiego Obszaru Funkcjonalnego w ramach  Zintegrowanych Inwestycji Terytorialnych</t>
  </si>
  <si>
    <t>3.1. Tereny inwestycyjne</t>
  </si>
  <si>
    <t>Wzrost dochodów dla gminy z tytułu podatków, wzrost dochodów kontrahentów z gminy itp.</t>
  </si>
  <si>
    <t>Obniżenie kosztów prowadzenia działalności gospodarczej na terenach inwestycyjnych w porównaniu do innych lokalizacji</t>
  </si>
  <si>
    <t xml:space="preserve">Liczba stworzonych nowych miejsc pracy dzięki realizacji projektu w przedsiębiorstwach ulokowanych na terenach inwestycyjnych (w przeliczeniu na pełny etat) </t>
  </si>
  <si>
    <t>4.1. Wsparcie wykorzystania OZE</t>
  </si>
  <si>
    <t>Zmniejszenie zużycia zastępczego źródła energii np. poprzez przeniesienie alternatywnych paliw kopalnych</t>
  </si>
  <si>
    <t>Obniżenie kosztu jednostkowego energii dla użytkownika (opłat z tego tytułu, jeżeli wystąpi)</t>
  </si>
  <si>
    <t>5.2. Efektywność energetyczna sektora publicznego</t>
  </si>
  <si>
    <t>5.3. Efektywność energetyczna sektora mieszkaniowego</t>
  </si>
  <si>
    <t>5.4. Transport niskoemisyjny</t>
  </si>
  <si>
    <t>Poprawa jakości życia (np. oszczędność czasu podróży przez miasto)</t>
  </si>
  <si>
    <t>5.5. Promocja niskoemisyjności</t>
  </si>
  <si>
    <t>5.6. Efektywność energetyczna i gospodarka niskoemisyjna dla Zintegrowanych Inwestycji Terytorialnych Lubelskiego Obszaru Funkcjonalnego</t>
  </si>
  <si>
    <t>5.7. Transport niskoemisyjny dla ZIT miast subregionalnych</t>
  </si>
  <si>
    <t>5.8. Efektywność energetyczna sektora publicznego dla ZIT miast subregionalnych</t>
  </si>
  <si>
    <t>5.9. Promocja niskoemisyjności dla ZIT miast subregionalnych</t>
  </si>
  <si>
    <t>6.1. Bezpieczeństwo ekologiczne</t>
  </si>
  <si>
    <t>6.3. Gospodarka odpadami</t>
  </si>
  <si>
    <t>6.4. Gospodarka wodno-ściekowa</t>
  </si>
  <si>
    <t>7.1. Dziedzictwo kulturowe i naturalne</t>
  </si>
  <si>
    <t>Wzrost liczby wypadków, incydentów, zniszczeń dokonanych przez odwiedzających</t>
  </si>
  <si>
    <t>7.2. Ochrona różnorodności przyrodniczej</t>
  </si>
  <si>
    <t>7.3. Turystyka przyrodnicza</t>
  </si>
  <si>
    <t>7.4. Ochrona bioróżnorodności dla Zintegrowanych Inwestycji Terytorialnych Lubelskiego Obszaru Funkcjonalnego</t>
  </si>
  <si>
    <t>8.1. Regionalny układ transportowy</t>
  </si>
  <si>
    <t>8.2. Lokalny układ transportowy</t>
  </si>
  <si>
    <t>8.3. Transport kolejowy</t>
  </si>
  <si>
    <t>8.4. Transport w ramach Zintegrowanych Inwestycji Terytorialnych Lubelskiego Obszaru Funkcjonalnego</t>
  </si>
  <si>
    <t>13.1. Infrastruktura ochrony zdrowia</t>
  </si>
  <si>
    <t>13.2. Infrastruktura usług społecznych</t>
  </si>
  <si>
    <t>13.3. Rewitalizacja obszarów miejskich</t>
  </si>
  <si>
    <t xml:space="preserve">13.4. Rewitalizacja obszarów wiejskich </t>
  </si>
  <si>
    <t xml:space="preserve">13.5. Infrastruktura przedszkolna </t>
  </si>
  <si>
    <t>Obniżenie kosztów wychowania dziecka dla rodziców</t>
  </si>
  <si>
    <t>13.6. Infrastruktura kształcenia zawodowego i ustawicznego</t>
  </si>
  <si>
    <t xml:space="preserve">13.7. Infrastruktura szkolna </t>
  </si>
  <si>
    <t>13.8. Rewitalizacja  Lubelskiego Obszaru Funkcjonalnego w ramach Zintegrowanych Inwestycji Terytorialnych</t>
  </si>
  <si>
    <t>W 2021 ROKU</t>
  </si>
  <si>
    <t>Średnia liczba osób w gospodarstwie [osób/gosp.]</t>
  </si>
  <si>
    <t>miejska</t>
  </si>
  <si>
    <t>wiejska</t>
  </si>
  <si>
    <t>1.1. Liczba przedsiębiorstw korzystających ze wspartej infrastruktury badawczej [szt./rok]</t>
  </si>
  <si>
    <t>szt./rok</t>
  </si>
  <si>
    <t>1.1. Liczba projektów B+R realizowanych przy wykorzystaniu wspartej infrastruktury badawczej [projekt/ rok]</t>
  </si>
  <si>
    <t>projekt/ rok</t>
  </si>
  <si>
    <t>2.1. Użytkownicy nowych i zmodernizowanych publicznych usług, produktów i procesów cyfrowych</t>
  </si>
  <si>
    <t>użytkownicy/rok</t>
  </si>
  <si>
    <t>2.1. Powierzchnia obszaru województwa objęta cyfrową ewidencją gruntów i budynków</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</si>
  <si>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</si>
  <si>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</si>
  <si>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</si>
  <si>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osoby</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</si>
  <si>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</si>
  <si>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</si>
  <si>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</si>
  <si>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szt.</t>
  </si>
  <si>
    <t>3.2. Ludność odnosząca korzyści ze środków ochrony przeciwpowodziowej</t>
  </si>
  <si>
    <t>3.2. Ludność odnosząca korzyści ze środków ochrony przed klęskami żywiołowymi związanymi z klimatem (oprócz powodzi lub niekontrolowanych pożarów)</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</si>
  <si>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</si>
  <si>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</si>
  <si>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</si>
  <si>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</si>
  <si>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3.4. Ludność przyłączona do udoskonalonych zbiorowych systemów zaopatrzenia w wodę</t>
  </si>
  <si>
    <t>3.4. Ludność przyłączona do zbiorowych systemów oczyszczania ścieków co najmniej II stopnia</t>
  </si>
  <si>
    <t>3.4. Straty wody w zbiorowych systemach zaopatrzenia w wodę</t>
  </si>
  <si>
    <t>m3/rok</t>
  </si>
  <si>
    <t>3.4. Wielkość ładunku ścieków poddanych ulepszonemu oczyszczaniu</t>
  </si>
  <si>
    <t>RLM</t>
  </si>
  <si>
    <t>3.4. Ludność podłączona do nowowybudowanych zbiorowych systemów zaopatrzenia w wodę</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</si>
  <si>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</si>
  <si>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</si>
  <si>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</si>
  <si>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</si>
  <si>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</si>
  <si>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</si>
  <si>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</si>
  <si>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3.6. Liczba osób objętych selektywnym zbieraniem odpadów komunalnych</t>
  </si>
  <si>
    <t xml:space="preserve">3.6. Masa odpadów zagospodarowana w procesach innych niż recykling </t>
  </si>
  <si>
    <t>tony/rok</t>
  </si>
  <si>
    <t>3.6. Masa przedmiotów przekazanych do Punktów  Napraw i Ponownego Użycia</t>
  </si>
  <si>
    <t>tony</t>
  </si>
  <si>
    <t>3.6. Odpady poddane recyklingowi</t>
  </si>
  <si>
    <t>3.6. Odpady wykorzystywane jako surowce</t>
  </si>
  <si>
    <t>3.6. Odpady zbierane selektywnie</t>
  </si>
  <si>
    <t>3.6. Masa odpadów medycznych i weterynaryjnych poddanych unieszkodliwieniu</t>
  </si>
  <si>
    <t>Mg</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</si>
  <si>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</si>
  <si>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</si>
  <si>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</si>
  <si>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</si>
  <si>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</si>
  <si>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</si>
  <si>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</si>
  <si>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</si>
  <si>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</si>
  <si>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ha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</si>
  <si>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</si>
  <si>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</si>
  <si>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</si>
  <si>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3.9. Ludność mająca dostęp do nowej lub udoskonalonej zielonej infrastruktury</t>
  </si>
  <si>
    <t>3.9. Ludność odnosząca korzyści ze środków na rzecz jakości powietrza</t>
  </si>
  <si>
    <t xml:space="preserve">3.9. Powierzchnia obszarów chronionych, dla których  opracowano dokumenty planistyczne </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</si>
  <si>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</si>
  <si>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</si>
  <si>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</si>
  <si>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</si>
  <si>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</si>
  <si>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</si>
  <si>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</si>
  <si>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</si>
  <si>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</si>
  <si>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</si>
  <si>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</si>
  <si>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4.1. Ilość wytworzonej energii cieplnej ze źródeł OZE</t>
  </si>
  <si>
    <t>MWh/rok</t>
  </si>
  <si>
    <t>4.1. Ilość wytworzonej energii elektrycznej ze źródeł OZE</t>
  </si>
  <si>
    <t>4.1. Liczba dodatkowych użytkowników podłączonych do sieci ciepłowniczej</t>
  </si>
  <si>
    <t>4.1. Roczne zużycie energii pierwotnej w budynkach publicznych</t>
  </si>
  <si>
    <t>4.1. Szacowana emisja gazów cieplarnianych</t>
  </si>
  <si>
    <t>tony równoważnika CO2/rok</t>
  </si>
  <si>
    <t>4.1. Szacowana emisja gazów cieplarnianych z kotłów i systemów ciepłowniczych przekształconych z zasilania stałymi paliwami kopalnymi na zasilanie gazem</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</si>
  <si>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</si>
  <si>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</si>
  <si>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</si>
  <si>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</si>
  <si>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</si>
  <si>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</si>
  <si>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</si>
  <si>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</si>
  <si>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</si>
  <si>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</si>
  <si>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</si>
  <si>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</si>
  <si>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</si>
  <si>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</si>
  <si>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</si>
  <si>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</si>
  <si>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</si>
  <si>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</si>
  <si>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</si>
  <si>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</si>
  <si>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</si>
  <si>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</si>
  <si>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</si>
  <si>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</si>
  <si>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</si>
  <si>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</si>
  <si>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</si>
  <si>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</si>
  <si>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</si>
  <si>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</si>
  <si>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</si>
  <si>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</si>
  <si>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</si>
  <si>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ludności korzystającej z nowych lub zmodernizowanych cyfrowych systemów transportu miejskiego</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</si>
  <si>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</si>
  <si>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</si>
  <si>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</si>
  <si>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</si>
  <si>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</si>
  <si>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</si>
  <si>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</si>
  <si>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</si>
  <si>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</si>
  <si>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</si>
  <si>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</si>
  <si>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</si>
  <si>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</si>
  <si>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</si>
  <si>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</si>
  <si>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</si>
  <si>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osobodni/rok</t>
  </si>
  <si>
    <t>6.1. Roczna liczba użytkowników nowo wybudowanych, przebudowanych, rozbudowanych lub zmodernizowanych dróg</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</si>
  <si>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</si>
  <si>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</si>
  <si>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</si>
  <si>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</si>
  <si>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</si>
  <si>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7.1. Roczna liczba użytkowników nowych lub zmodernizowanych placówek opieki nad dziećmi</t>
  </si>
  <si>
    <t>7.1. Liczba osób z niepełnosprawnościami korzystających ze wspartych dostosowanych obiektów</t>
  </si>
  <si>
    <t>7.2. Roczna liczba użytkowników nowych lub zmodernizowanych placówek oświatowych</t>
  </si>
  <si>
    <t>7.2. Liczba osób z niepełnosprawnościami korzystających ze wspartych dostosowanych obiektów</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</si>
  <si>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</si>
  <si>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</si>
  <si>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</si>
  <si>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</si>
  <si>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</si>
  <si>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</si>
  <si>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</si>
  <si>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</si>
  <si>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</si>
  <si>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</si>
  <si>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</si>
  <si>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</si>
  <si>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</si>
  <si>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</si>
  <si>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</si>
  <si>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</si>
  <si>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</si>
  <si>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</si>
  <si>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</si>
  <si>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</si>
  <si>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</si>
  <si>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</si>
  <si>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</si>
  <si>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</si>
  <si>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</si>
  <si>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</si>
  <si>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</si>
  <si>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</si>
  <si>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</si>
  <si>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</si>
  <si>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</si>
  <si>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</si>
  <si>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</si>
  <si>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</si>
  <si>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</si>
  <si>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</si>
  <si>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</si>
  <si>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</si>
  <si>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</si>
  <si>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Liczba osób odwiedzających obiekty kulturalne i turystyczne objęte wsparciem</t>
  </si>
  <si>
    <t>11.6. Wartość inwestycji prywatnych uzupełniających wsparcie publiczne – instrumenty finansowe</t>
  </si>
  <si>
    <t>2.1. Liczba pobrań/odtworzeń dokumentów zawierających informacje sektora publicznego [szt./rok]</t>
  </si>
  <si>
    <t>2.1. Liczba pobrań/uruchomień aplikacji opartych na ponownym wykorzystaniu informacji sektora publicznego i e-usług publicznych [szt./rok]</t>
  </si>
  <si>
    <t>2.2. Liczba pobrań/odtworzeń dokumentów zawierających informacje sektora publicznego [szt./rok]</t>
  </si>
  <si>
    <t>2.2.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</si>
  <si>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</si>
  <si>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</si>
  <si>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MW</t>
  </si>
  <si>
    <t>4.1. Dodatkowa zdolność wytwarzania energii elektrycznej / cieplnej w warunkach wysokosprawnej kogeneracji [MWht/ rok]</t>
  </si>
  <si>
    <t>MWht/ rok</t>
  </si>
  <si>
    <t>5.2. Dodatkowa zdolność wytwarzania energii odnawialnej (CI30) [MW]</t>
  </si>
  <si>
    <t>5.2. Zmniejszenie rocznego zużycia energii końcowej w budynkach publicznych (CI32) [kWh/rok]</t>
  </si>
  <si>
    <t>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</si>
  <si>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</si>
  <si>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</si>
  <si>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</si>
  <si>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Mg/rok</t>
  </si>
  <si>
    <t>5.5. Ilość zaoszczędzonej energii cieplnej [GJ/rok]</t>
  </si>
  <si>
    <t>GJ/rok</t>
  </si>
  <si>
    <t>5.6. Liczba przewozów komunikacją miejską na przebudowanych i nowych liniach komunikacji miejskiej [szt./rok]</t>
  </si>
  <si>
    <t>5.6. Zmniejszenie rocznego zużycia energii końcowej w budynkach publicznych (CI32) [kWh/rok]</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</si>
  <si>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</si>
  <si>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</si>
  <si>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</si>
  <si>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</si>
  <si>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</si>
  <si>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6.1. Liczba ludności odnoszących korzyści ze środków ochrony przed pożarami lasów (CI21) [osoba]</t>
  </si>
  <si>
    <t>osoba</t>
  </si>
  <si>
    <t>6.3. Dodatkowe możliwości przerobowe w zakresie recyklingu odpadów (CI17) [Mg/rok]</t>
  </si>
  <si>
    <t>6.3. Liczba osób objętych selektywnym zbieraniem odpadów [osoba]</t>
  </si>
  <si>
    <t>6.3. Moc przerobowa zakładu zagospodarowania odpadów [Mg/rok]</t>
  </si>
  <si>
    <t>6.3. Masa wycofanych z użytkowania i unieszkodliwionych wyrobów zawierających azbest</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</si>
  <si>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</si>
  <si>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</si>
  <si>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</si>
  <si>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</si>
  <si>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</si>
  <si>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</si>
  <si>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</si>
  <si>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8.1. Średni dobowy ruch na drodze [pojazd/ dzień]</t>
  </si>
  <si>
    <t>pojazd/ dzień</t>
  </si>
  <si>
    <t>8.2. Średni dobowy ruch na drodze [pojazd/ dzień]</t>
  </si>
  <si>
    <t>8.3. Liczba przewozów pasażerskich na przebudowanych lub zmodernizowanych liniach kolejowych [szt./rok]</t>
  </si>
  <si>
    <t>8.3. Liczba osób korzystających z zakupionego taboru pasażerskiego komunikacji pozamiejskiej w ciągu roku / (osoby/rok)</t>
  </si>
  <si>
    <t>os./rok</t>
  </si>
  <si>
    <t>8.4. Średni dobowy ruch na drodze [pojazd/ dzień]</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</si>
  <si>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</si>
  <si>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</si>
  <si>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</si>
  <si>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</si>
  <si>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</si>
  <si>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</si>
  <si>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</si>
  <si>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</si>
  <si>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</si>
  <si>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</si>
  <si>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13.8. Liczba osób korzystających z obiektów infrastruktury społeczno-kulturalnej/turystycznej będącej przedmiotem projektu [os./rok]</t>
  </si>
  <si>
    <t>13.8. Powierzchnia terenów przygotowanych pod działalność gospodarczą [m2]</t>
  </si>
  <si>
    <t>Metoda zysku operacyjnego dla projektów / części projektów objętych pomocą publiczną w zakresie:</t>
  </si>
  <si>
    <t xml:space="preserve"> – sieci dystrybucji w ramach efektywnych energetycznie systemów ciepłowniczych i chłodniczych (art. 46 ust. 6 Rozporządzenia nr 651/2014),</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</si>
  <si>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</si>
  <si>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</si>
  <si>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</si>
  <si>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</si>
  <si>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3.1.5.1</t>
  </si>
  <si>
    <t>Założenia do analiz obliczenia zysku operacyjnego z projektu / części projektu objętego pomocą publiczną w powyższym zakresie</t>
  </si>
  <si>
    <t>Przyjęta stopa referencyjna na dzień złożenia wniosku o dofinansowanie (stopa bazowa publikowana przez UOKIK powiększona o 100 punktów bazowych, np. od 1.01.2023 będzie to 8,62 % (7,62% + 1 p.p.))</t>
  </si>
  <si>
    <t xml:space="preserve">   Aktualną wartość stopy referencyjnej można wyliczyć na stronie: https://www.uokik.gov.pl/stopa_referencyjna_i_archiwum.php</t>
  </si>
  <si>
    <t>Maksymalny poziom dofinansowania (Max Crpa) dla projektów objętych tym schematem pomocy publicznej</t>
  </si>
  <si>
    <t>Koszty kwalifikowane (EC) objęte pomocą publiczną spełniającą warunki zapisane powyżej (bez pomocy de minimis)</t>
  </si>
  <si>
    <t>3.1.5.2</t>
  </si>
  <si>
    <t>Obliczenie zysku operacyjnego z projektu / części projektu objętego pomocą publiczną w powyższym zakresie</t>
  </si>
  <si>
    <t>Wyszczególnienie dla całości lub części projektu objętego pomocą publiczną w powyższym zakresie</t>
  </si>
  <si>
    <t>Proszę wpisać przychody operacyjne</t>
  </si>
  <si>
    <t>Proszę wpisać koszty operacyjne (bez amortyzacji nakładów inwestycyjnych)</t>
  </si>
  <si>
    <t>Proszę wpisać amortyzację nakładów odtworzeniowych</t>
  </si>
  <si>
    <t xml:space="preserve">Proszę wpisać koszty finansowania inwestycji </t>
  </si>
  <si>
    <t>Zysk operacyjny (1-2-3-4)</t>
  </si>
  <si>
    <t>Kolejny rok analizy</t>
  </si>
  <si>
    <t>Zdyskontowany zysk operacyjny (5 x 7)</t>
  </si>
  <si>
    <t>Suma zdyskontowanego zysku operacyjnego (ZO = suma 8)</t>
  </si>
  <si>
    <t>3.1.5.3</t>
  </si>
  <si>
    <t>Obliczenia kwoty pomocy metodą zysku operacyjnego dla projektów objętych pomocą publiczną w powyższym zakresie</t>
  </si>
  <si>
    <t>Maksymalna kwota pomocy (EC – ZO)</t>
  </si>
  <si>
    <t>Maksymalny poziom pomocy (%)</t>
  </si>
  <si>
    <t>Max Crpa dla projektów objętych tym schematem pomocy publicznej</t>
  </si>
  <si>
    <t>Dopuszczalny poziom pomocy (min. 2 I 3)</t>
  </si>
  <si>
    <t>Dopuszczalny kwota dofinansowania (EC 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</si>
</sst>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
    <numFmt numFmtId="167" formatCode="#,##0.0;[Red]\-#,##0.0"/>
    <numFmt numFmtId="168" formatCode="#,##0.00_ ;[Red]\-#,##0.00\ "/>
    <numFmt numFmtId="169" formatCode="0.0000"/>
  </numFmts>
  <fonts count="49">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s>
  <cellStyleXfs count="10">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cellStyleXfs>
  <cellXfs count="828">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2" fontId="9" fillId="2" borderId="46"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44" fillId="2" borderId="26" xfId="0" applyFont="1" applyFill="1" applyBorder="1" applyAlignment="1">
      <alignment horizontal="center" vertical="center" wrapText="1"/>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0" fontId="32" fillId="5" borderId="11" xfId="0" applyFont="1" applyFill="1" applyBorder="1" applyAlignment="1">
      <alignment horizontal="righ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0" fontId="13" fillId="5" borderId="11" xfId="0" applyFont="1" applyFill="1" applyBorder="1" applyAlignment="1">
      <alignment horizontal="right" vertical="center" wrapText="1"/>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0" fontId="13" fillId="5" borderId="2" xfId="0" applyFont="1" applyFill="1" applyBorder="1" applyAlignment="1">
      <alignment horizontal="right" vertical="center" wrapText="1"/>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11" fillId="9" borderId="1" xfId="0" applyFont="1" applyFill="1" applyBorder="1" applyAlignment="1">
      <alignment horizontal="right" vertical="center" wrapText="1"/>
    </xf>
    <xf numFmtId="0" fontId="11" fillId="9" borderId="1" xfId="0" applyFont="1" applyFill="1" applyBorder="1" applyAlignment="1">
      <alignment vertical="center" wrapText="1"/>
    </xf>
    <xf numFmtId="0" fontId="11" fillId="9" borderId="3" xfId="0" applyFont="1" applyFill="1" applyBorder="1" applyAlignment="1">
      <alignment horizontal="center" vertical="center"/>
    </xf>
    <xf numFmtId="0" fontId="11" fillId="9" borderId="11" xfId="0" applyFont="1" applyFill="1" applyBorder="1" applyAlignment="1">
      <alignment horizontal="center" vertical="center"/>
    </xf>
    <xf numFmtId="0" fontId="11" fillId="9" borderId="2" xfId="0" applyFont="1" applyFill="1" applyBorder="1" applyAlignment="1">
      <alignment horizontal="center"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0" fontId="9" fillId="5" borderId="4" xfId="0" applyFont="1" applyFill="1" applyBorder="1" applyAlignment="1">
      <alignment horizontal="right" vertical="center"/>
    </xf>
    <xf numFmtId="4" fontId="13" fillId="5" borderId="5" xfId="0" applyNumberFormat="1" applyFont="1" applyFill="1" applyBorder="1" applyAlignment="1">
      <alignment vertical="center" wrapText="1"/>
    </xf>
    <xf numFmtId="0" fontId="9" fillId="5" borderId="6" xfId="0" applyFont="1" applyFill="1" applyBorder="1" applyAlignment="1">
      <alignment horizontal="right" vertical="center"/>
    </xf>
    <xf numFmtId="4" fontId="13" fillId="5" borderId="0" xfId="0" applyNumberFormat="1" applyFont="1" applyFill="1" applyAlignment="1">
      <alignment vertical="center" wrapText="1"/>
    </xf>
    <xf numFmtId="0" fontId="9" fillId="5" borderId="13" xfId="0" applyFont="1" applyFill="1" applyBorder="1" applyAlignment="1">
      <alignment horizontal="right" vertical="center"/>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11" fillId="13" borderId="2"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 xfId="0" applyFont="1" applyFill="1" applyBorder="1" applyAlignment="1">
      <alignment horizontal="right" vertical="center"/>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0" fontId="9" fillId="5" borderId="2" xfId="0" applyFont="1" applyFill="1" applyBorder="1" applyAlignment="1">
      <alignment horizontal="right" vertical="center"/>
    </xf>
    <xf numFmtId="4" fontId="9" fillId="5" borderId="4" xfId="0" applyNumberFormat="1" applyFont="1" applyFill="1" applyBorder="1" applyAlignment="1">
      <alignment horizontal="center" vertical="center" wrapText="1"/>
    </xf>
    <xf numFmtId="0" fontId="9" fillId="5" borderId="11" xfId="0" applyFont="1" applyFill="1" applyBorder="1" applyAlignment="1">
      <alignment horizontal="right" vertical="center"/>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horizontal="right"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9" fillId="5" borderId="3" xfId="0" applyFont="1" applyFill="1" applyBorder="1" applyAlignment="1">
      <alignment horizontal="righ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11" fillId="5" borderId="2" xfId="0" applyFont="1" applyFill="1" applyBorder="1" applyAlignment="1">
      <alignment horizontal="righ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0" fontId="11" fillId="9" borderId="2" xfId="0" applyFont="1" applyFill="1" applyBorder="1" applyAlignment="1">
      <alignment horizontal="righ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16" fillId="17" borderId="0" xfId="0" applyFont="1" applyFill="1" applyAlignment="1">
      <alignment vertical="top"/>
    </xf>
    <xf numFmtId="0" fontId="9" fillId="17" borderId="0" xfId="0" applyFont="1" applyFill="1" applyAlignment="1">
      <alignment vertical="center"/>
    </xf>
    <xf numFmtId="0" fontId="48" fillId="2" borderId="0" xfId="0" applyFont="1" applyFill="1" applyAlignment="1">
      <alignment horizontal="center" vertical="center" wrapText="1"/>
    </xf>
    <xf numFmtId="0" fontId="48" fillId="2" borderId="9" xfId="0" applyFont="1" applyFill="1" applyBorder="1" applyAlignment="1">
      <alignment horizontal="center" vertical="center"/>
    </xf>
    <xf numFmtId="0" fontId="48" fillId="2" borderId="0" xfId="0" applyFont="1" applyFill="1" applyAlignment="1">
      <alignment horizontal="center" vertical="center"/>
    </xf>
    <xf numFmtId="0" fontId="48" fillId="17" borderId="0" xfId="0" applyFont="1" applyFill="1" applyAlignment="1">
      <alignment horizontal="center" vertical="center"/>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0" xfId="0" applyFont="1" applyFill="1" applyAlignment="1">
      <alignment horizontal="left" vertical="top"/>
    </xf>
    <xf numFmtId="0" fontId="16" fillId="16" borderId="22" xfId="0" applyFont="1" applyFill="1" applyBorder="1" applyAlignment="1">
      <alignment horizontal="left"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49" fontId="11" fillId="9" borderId="11" xfId="0" applyNumberFormat="1" applyFont="1" applyFill="1" applyBorder="1" applyAlignment="1">
      <alignment horizontal="center" vertical="center" wrapText="1"/>
    </xf>
    <xf numFmtId="49" fontId="11" fillId="9" borderId="2" xfId="0" applyNumberFormat="1" applyFont="1" applyFill="1" applyBorder="1" applyAlignment="1">
      <alignment horizontal="right" vertical="center" wrapText="1"/>
    </xf>
    <xf numFmtId="49" fontId="11" fillId="9" borderId="3" xfId="0" applyNumberFormat="1" applyFont="1" applyFill="1" applyBorder="1" applyAlignment="1">
      <alignment horizontal="right" vertical="center" wrapText="1"/>
    </xf>
    <xf numFmtId="49" fontId="11" fillId="9" borderId="2" xfId="0" applyNumberFormat="1" applyFont="1" applyFill="1" applyBorder="1" applyAlignment="1">
      <alignment horizontal="left" vertical="center" wrapText="1"/>
    </xf>
    <xf numFmtId="49" fontId="11" fillId="9" borderId="3" xfId="0" applyNumberFormat="1" applyFont="1" applyFill="1" applyBorder="1" applyAlignment="1">
      <alignment horizontal="left" vertical="center" wrapText="1"/>
    </xf>
    <xf numFmtId="0" fontId="0" fillId="9" borderId="3" xfId="0" applyFill="1" applyBorder="1" applyAlignment="1">
      <alignment horizontal="right" vertical="center"/>
    </xf>
    <xf numFmtId="0" fontId="0" fillId="9" borderId="3" xfId="0" applyFill="1" applyBorder="1" applyAlignment="1">
      <alignment vertical="center"/>
    </xf>
    <xf numFmtId="49" fontId="11" fillId="9" borderId="3" xfId="0" applyNumberFormat="1" applyFont="1" applyFill="1" applyBorder="1" applyAlignment="1">
      <alignment horizontal="center" vertical="center" wrapText="1"/>
    </xf>
    <xf numFmtId="49" fontId="11" fillId="9" borderId="11" xfId="0" applyNumberFormat="1" applyFont="1" applyFill="1" applyBorder="1" applyAlignment="1">
      <alignment horizontal="left" vertical="center" wrapText="1"/>
    </xf>
    <xf numFmtId="0" fontId="0" fillId="9" borderId="11" xfId="0" applyFill="1" applyBorder="1" applyAlignment="1">
      <alignment vertical="center"/>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14" xfId="0" applyNumberFormat="1" applyFont="1" applyFill="1" applyBorder="1" applyAlignment="1" applyProtection="1">
      <alignment horizontal="left" vertical="center" wrapText="1"/>
      <protection locked="0"/>
    </xf>
    <xf numFmtId="3" fontId="9" fillId="2" borderId="15" xfId="0" applyNumberFormat="1" applyFont="1" applyFill="1" applyBorder="1" applyAlignment="1" applyProtection="1">
      <alignment horizontal="left" vertical="center" wrapText="1"/>
      <protection locked="0"/>
    </xf>
    <xf numFmtId="3" fontId="9" fillId="2" borderId="16" xfId="0" applyNumberFormat="1" applyFont="1" applyFill="1" applyBorder="1" applyAlignment="1" applyProtection="1">
      <alignment horizontal="left" vertical="center" wrapText="1"/>
      <protection locked="0"/>
    </xf>
    <xf numFmtId="0" fontId="11" fillId="7" borderId="2"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wrapText="1"/>
      <protection hidden="1"/>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0" fontId="11" fillId="13" borderId="11" xfId="0" applyFont="1" applyFill="1" applyBorder="1" applyAlignment="1">
      <alignment horizontal="center" vertical="center" wrapText="1"/>
    </xf>
    <xf numFmtId="0" fontId="11" fillId="7" borderId="11"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center" vertical="center" wrapText="1"/>
      <protection hidden="1"/>
    </xf>
    <xf numFmtId="0" fontId="11" fillId="7" borderId="11" xfId="0" applyFont="1" applyFill="1" applyBorder="1" applyAlignment="1">
      <alignment horizontal="center" vertical="center" wrapText="1"/>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0" fillId="9" borderId="3" xfId="0" applyFill="1" applyBorder="1" applyAlignment="1">
      <alignment horizontal="right"/>
    </xf>
    <xf numFmtId="0" fontId="0" fillId="9" borderId="3" xfId="0" applyFill="1" applyBorder="1"/>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cellXfs>
  <cellStyles count="10">
    <cellStyle name="Comma [1]" xfId="1" xr:uid="{00000000-0005-0000-0000-000000000000}"/>
    <cellStyle name="Data" xfId="2" xr:uid="{00000000-0005-0000-0000-000001000000}"/>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28">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3AB2D"/>
      <color rgb="FFFFFF91"/>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ubelskie-my.sharepoint.com/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lubelskie-my.sharepoint.com/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ubelskie-my.sharepoint.com/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ubelskie-my.sharepoint.com/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ubelskie-my.sharepoint.com/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ubelskie-my.sharepoint.com/Users/Majesty/Documents/Kredyt4/c/EXCEL/X.XLW"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lubelskie-my.sharepoint.com/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lubelskie-my.sharepoint.com/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lubelskie-my.sharepoint.com/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lubelskie-my.sharepoint.com/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Finanse"/>
      <sheetName val="BP"/>
      <sheetName val="A. Działalność"/>
      <sheetName val="B. Projekt"/>
      <sheetName val="C. Po projekcie"/>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88"/>
  <sheetViews>
    <sheetView zoomScaleNormal="100" workbookViewId="0">
      <pane ySplit="1" topLeftCell="A12" activePane="bottomLeft" state="frozen"/>
      <selection pane="bottomLeft" activeCell="E4" sqref="E4:O4"/>
    </sheetView>
  </sheetViews>
  <sheetFormatPr defaultColWidth="0" defaultRowHeight="12.75" zeroHeight="1" outlineLevelCol="1"/>
  <cols>
    <col min="1" max="1" width="107.140625" style="161" hidden="1" customWidth="1" outlineLevel="1"/>
    <col min="2" max="2" width="2" style="753" hidden="1" customWidth="1" outlineLevel="1"/>
    <col min="3" max="3" width="4.42578125" style="5"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606" t="s">
        <v>0</v>
      </c>
      <c r="B1" s="751" t="s">
        <v>1</v>
      </c>
      <c r="C1" s="761" t="s">
        <v>2</v>
      </c>
      <c r="D1" s="762"/>
      <c r="E1" s="775" t="s">
        <v>3</v>
      </c>
      <c r="F1" s="776"/>
      <c r="G1" s="776"/>
      <c r="H1" s="776"/>
      <c r="I1" s="776"/>
      <c r="J1" s="776"/>
      <c r="K1" s="776"/>
      <c r="L1" s="776"/>
      <c r="M1" s="776"/>
      <c r="N1" s="776"/>
      <c r="O1" s="777"/>
    </row>
    <row r="2" spans="1:38" s="609" customFormat="1" ht="24">
      <c r="A2" s="607" t="s">
        <v>4</v>
      </c>
      <c r="B2" s="751" t="s">
        <v>5</v>
      </c>
      <c r="C2" s="608" t="s">
        <v>6</v>
      </c>
      <c r="D2" s="609" t="s">
        <v>4</v>
      </c>
    </row>
    <row r="3" spans="1:38" s="324" customFormat="1" ht="24.75" thickBot="1">
      <c r="A3" s="610" t="s">
        <v>7</v>
      </c>
      <c r="B3" s="751" t="s">
        <v>5</v>
      </c>
      <c r="C3" s="316"/>
      <c r="D3" s="317" t="s">
        <v>8</v>
      </c>
      <c r="E3" s="611"/>
      <c r="F3" s="612"/>
      <c r="G3" s="612"/>
      <c r="H3" s="612"/>
      <c r="I3" s="44"/>
      <c r="J3" s="612"/>
      <c r="K3" s="612"/>
      <c r="L3" s="612"/>
      <c r="M3" s="612"/>
      <c r="N3" s="612"/>
      <c r="O3" s="612"/>
      <c r="P3" s="375"/>
      <c r="Q3" s="375"/>
      <c r="R3" s="375"/>
      <c r="S3" s="375"/>
      <c r="T3" s="375"/>
      <c r="U3" s="321" t="s">
        <v>9</v>
      </c>
      <c r="V3" s="321" t="s">
        <v>10</v>
      </c>
      <c r="W3" s="321" t="s">
        <v>11</v>
      </c>
      <c r="X3" s="322" t="s">
        <v>12</v>
      </c>
      <c r="Y3" s="322"/>
      <c r="Z3" s="322"/>
      <c r="AA3" s="322"/>
      <c r="AB3" s="322"/>
      <c r="AC3" s="322"/>
      <c r="AD3" s="322"/>
      <c r="AE3" s="322" t="s">
        <v>13</v>
      </c>
      <c r="AF3" s="319"/>
      <c r="AG3" s="319"/>
      <c r="AH3" s="319"/>
      <c r="AI3" s="319"/>
      <c r="AJ3" s="319"/>
      <c r="AK3" s="319"/>
      <c r="AL3" s="323"/>
    </row>
    <row r="4" spans="1:38" s="8" customFormat="1" ht="27" customHeight="1" thickBot="1">
      <c r="A4" s="758" t="s">
        <v>14</v>
      </c>
      <c r="B4" s="751" t="s">
        <v>5</v>
      </c>
      <c r="C4" s="37">
        <v>1</v>
      </c>
      <c r="D4" s="613" t="s">
        <v>15</v>
      </c>
      <c r="E4" s="770" t="s">
        <v>658</v>
      </c>
      <c r="F4" s="771"/>
      <c r="G4" s="771"/>
      <c r="H4" s="771"/>
      <c r="I4" s="771"/>
      <c r="J4" s="771"/>
      <c r="K4" s="771"/>
      <c r="L4" s="771"/>
      <c r="M4" s="771"/>
      <c r="N4" s="771"/>
      <c r="O4" s="772"/>
      <c r="P4" s="6"/>
      <c r="Q4" s="6"/>
      <c r="AG4" s="614"/>
      <c r="AH4" s="614"/>
      <c r="AI4" s="614"/>
      <c r="AJ4" s="614"/>
      <c r="AK4" s="614"/>
      <c r="AL4" s="615"/>
    </row>
    <row r="5" spans="1:38" ht="48.75" thickBot="1">
      <c r="A5" s="760"/>
      <c r="B5" s="751" t="s">
        <v>17</v>
      </c>
      <c r="C5" s="37">
        <v>2</v>
      </c>
      <c r="D5" s="23" t="s">
        <v>18</v>
      </c>
      <c r="E5" s="418" t="s">
        <v>19</v>
      </c>
      <c r="F5" s="537">
        <v>2021</v>
      </c>
      <c r="G5" s="417"/>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6"/>
      <c r="B6" s="752"/>
      <c r="C6" s="316" t="s">
        <v>20</v>
      </c>
      <c r="D6" s="317" t="s">
        <v>21</v>
      </c>
      <c r="E6" s="318"/>
      <c r="F6" s="612"/>
      <c r="G6" s="319"/>
      <c r="H6" s="319"/>
      <c r="I6" s="320"/>
      <c r="J6" s="319"/>
      <c r="K6" s="319"/>
      <c r="L6" s="319"/>
      <c r="M6" s="319"/>
      <c r="N6" s="319"/>
      <c r="O6" s="319"/>
      <c r="P6" s="319"/>
      <c r="Q6" s="319"/>
      <c r="R6" s="319"/>
      <c r="S6" s="319"/>
      <c r="T6" s="319"/>
      <c r="U6" s="321" t="s">
        <v>9</v>
      </c>
      <c r="V6" s="321" t="s">
        <v>10</v>
      </c>
      <c r="W6" s="321" t="s">
        <v>11</v>
      </c>
      <c r="X6" s="322" t="s">
        <v>12</v>
      </c>
      <c r="Y6" s="322"/>
      <c r="Z6" s="322"/>
      <c r="AA6" s="322"/>
      <c r="AB6" s="322"/>
      <c r="AC6" s="322"/>
      <c r="AD6" s="322"/>
      <c r="AE6" s="322" t="s">
        <v>13</v>
      </c>
      <c r="AF6" s="319"/>
      <c r="AG6" s="319"/>
      <c r="AH6" s="319"/>
      <c r="AI6" s="319"/>
      <c r="AJ6" s="319"/>
      <c r="AK6" s="319"/>
      <c r="AL6" s="323"/>
    </row>
    <row r="7" spans="1:38" s="8" customFormat="1" ht="45" hidden="1">
      <c r="A7" s="617"/>
      <c r="B7" s="753"/>
      <c r="C7" s="37">
        <v>1</v>
      </c>
      <c r="D7" s="23" t="s">
        <v>22</v>
      </c>
      <c r="E7" s="418" t="s">
        <v>23</v>
      </c>
      <c r="F7" s="618" t="s">
        <v>24</v>
      </c>
      <c r="G7" s="417"/>
      <c r="H7" s="417"/>
      <c r="I7" s="417"/>
      <c r="J7" s="614"/>
      <c r="K7" s="614"/>
      <c r="L7" s="614"/>
      <c r="M7" s="614"/>
      <c r="N7" s="614"/>
      <c r="O7" s="614"/>
      <c r="P7" s="614"/>
      <c r="Q7" s="614"/>
      <c r="R7" s="619"/>
      <c r="S7" s="619"/>
      <c r="T7" s="619"/>
      <c r="AG7" s="614"/>
      <c r="AH7" s="614"/>
      <c r="AI7" s="614"/>
      <c r="AJ7" s="614"/>
      <c r="AK7" s="614"/>
      <c r="AL7" s="615"/>
    </row>
    <row r="8" spans="1:38" ht="23.25" hidden="1" thickBot="1">
      <c r="C8" s="37">
        <v>2</v>
      </c>
      <c r="D8" s="23" t="s">
        <v>25</v>
      </c>
      <c r="E8" s="418" t="s">
        <v>23</v>
      </c>
      <c r="F8" s="620"/>
      <c r="G8" s="417"/>
      <c r="H8" s="417"/>
      <c r="I8" s="417"/>
      <c r="J8" s="614"/>
      <c r="K8" s="614"/>
      <c r="L8" s="614"/>
      <c r="M8" s="614"/>
      <c r="N8" s="614"/>
      <c r="O8" s="614"/>
      <c r="P8" s="614"/>
      <c r="Q8" s="614"/>
      <c r="R8" s="417"/>
      <c r="S8" s="417"/>
      <c r="T8" s="417"/>
      <c r="AG8" s="614"/>
      <c r="AH8" s="614"/>
      <c r="AI8" s="614"/>
      <c r="AJ8" s="614"/>
      <c r="AK8" s="614"/>
      <c r="AL8" s="615"/>
    </row>
    <row r="9" spans="1:38" s="324" customFormat="1" ht="24.75" thickBot="1">
      <c r="A9" s="610" t="s">
        <v>26</v>
      </c>
      <c r="B9" s="751" t="s">
        <v>5</v>
      </c>
      <c r="C9" s="316"/>
      <c r="D9" s="317" t="s">
        <v>27</v>
      </c>
      <c r="E9" s="318"/>
      <c r="F9" s="612"/>
      <c r="G9" s="319"/>
      <c r="H9" s="319"/>
      <c r="I9" s="320"/>
      <c r="J9" s="319"/>
      <c r="K9" s="319"/>
      <c r="L9" s="319"/>
      <c r="M9" s="319"/>
      <c r="N9" s="319"/>
      <c r="O9" s="319"/>
      <c r="P9" s="319"/>
      <c r="Q9" s="319"/>
      <c r="R9" s="319"/>
      <c r="S9" s="319"/>
      <c r="T9" s="319"/>
      <c r="U9" s="321" t="s">
        <v>9</v>
      </c>
      <c r="V9" s="321" t="s">
        <v>10</v>
      </c>
      <c r="W9" s="321" t="s">
        <v>11</v>
      </c>
      <c r="X9" s="322" t="s">
        <v>12</v>
      </c>
      <c r="Y9" s="322"/>
      <c r="Z9" s="322"/>
      <c r="AA9" s="322"/>
      <c r="AB9" s="322"/>
      <c r="AC9" s="322"/>
      <c r="AD9" s="322"/>
      <c r="AE9" s="322" t="s">
        <v>13</v>
      </c>
      <c r="AF9" s="319"/>
      <c r="AG9" s="319"/>
      <c r="AH9" s="319"/>
      <c r="AI9" s="319"/>
      <c r="AJ9" s="319"/>
      <c r="AK9" s="319"/>
      <c r="AL9" s="323"/>
    </row>
    <row r="10" spans="1:38" ht="24">
      <c r="A10" s="758" t="s">
        <v>28</v>
      </c>
      <c r="B10" s="751" t="s">
        <v>5</v>
      </c>
      <c r="C10" s="37">
        <v>1</v>
      </c>
      <c r="D10" s="621" t="s">
        <v>29</v>
      </c>
      <c r="E10" s="418" t="s">
        <v>30</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59"/>
      <c r="B11" s="751" t="s">
        <v>5</v>
      </c>
      <c r="C11" s="622" t="s">
        <v>31</v>
      </c>
      <c r="D11" s="623" t="s">
        <v>32</v>
      </c>
      <c r="E11" s="422" t="s">
        <v>33</v>
      </c>
      <c r="F11" s="539"/>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59"/>
      <c r="B12" s="751" t="s">
        <v>5</v>
      </c>
      <c r="C12" s="37" t="s">
        <v>34</v>
      </c>
      <c r="D12" s="621" t="s">
        <v>35</v>
      </c>
      <c r="E12" s="418" t="s">
        <v>23</v>
      </c>
      <c r="F12" s="540"/>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59"/>
      <c r="B13" s="751" t="s">
        <v>5</v>
      </c>
      <c r="C13" s="37" t="s">
        <v>36</v>
      </c>
      <c r="D13" s="621" t="s">
        <v>37</v>
      </c>
      <c r="E13" s="418" t="s">
        <v>30</v>
      </c>
      <c r="F13" s="541"/>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59"/>
      <c r="B14" s="751" t="s">
        <v>5</v>
      </c>
      <c r="C14" s="37" t="s">
        <v>38</v>
      </c>
      <c r="D14" s="621" t="s">
        <v>39</v>
      </c>
      <c r="E14" s="418" t="s">
        <v>30</v>
      </c>
      <c r="F14" s="541"/>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59"/>
      <c r="B15" s="751" t="s">
        <v>5</v>
      </c>
      <c r="C15" s="37" t="s">
        <v>40</v>
      </c>
      <c r="D15" s="623" t="s">
        <v>41</v>
      </c>
      <c r="E15" s="418" t="s">
        <v>33</v>
      </c>
      <c r="F15" s="539"/>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60"/>
      <c r="B16" s="751" t="s">
        <v>5</v>
      </c>
      <c r="C16" s="37">
        <v>3</v>
      </c>
      <c r="D16" s="621" t="s">
        <v>42</v>
      </c>
      <c r="E16" s="418" t="s">
        <v>23</v>
      </c>
      <c r="F16" s="542"/>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10" t="s">
        <v>43</v>
      </c>
      <c r="B17" s="751" t="s">
        <v>5</v>
      </c>
      <c r="C17" s="316"/>
      <c r="D17" s="317" t="s">
        <v>44</v>
      </c>
      <c r="E17" s="318"/>
      <c r="F17" s="612"/>
      <c r="G17" s="319"/>
      <c r="H17" s="319"/>
      <c r="I17" s="320"/>
      <c r="J17" s="319"/>
      <c r="K17" s="319"/>
      <c r="L17" s="319"/>
      <c r="M17" s="319"/>
      <c r="N17" s="319"/>
      <c r="O17" s="319"/>
      <c r="P17" s="319"/>
      <c r="Q17" s="319"/>
      <c r="R17" s="319"/>
      <c r="S17" s="319"/>
      <c r="T17" s="319"/>
      <c r="U17" s="321" t="s">
        <v>9</v>
      </c>
      <c r="V17" s="321" t="s">
        <v>10</v>
      </c>
      <c r="W17" s="321" t="s">
        <v>11</v>
      </c>
      <c r="X17" s="322" t="s">
        <v>12</v>
      </c>
      <c r="Y17" s="322"/>
      <c r="Z17" s="322"/>
      <c r="AA17" s="322"/>
      <c r="AB17" s="322"/>
      <c r="AC17" s="322"/>
      <c r="AD17" s="322"/>
      <c r="AE17" s="322" t="s">
        <v>13</v>
      </c>
      <c r="AF17" s="319"/>
      <c r="AG17" s="319"/>
      <c r="AH17" s="319"/>
      <c r="AI17" s="319"/>
      <c r="AJ17" s="319"/>
      <c r="AK17" s="319"/>
      <c r="AL17" s="323"/>
    </row>
    <row r="18" spans="1:38" ht="48">
      <c r="A18" s="773" t="s">
        <v>45</v>
      </c>
      <c r="B18" s="751" t="s">
        <v>17</v>
      </c>
      <c r="C18" s="37">
        <v>1</v>
      </c>
      <c r="D18" s="621" t="s">
        <v>46</v>
      </c>
      <c r="E18" s="418" t="s">
        <v>23</v>
      </c>
      <c r="F18" s="543"/>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774"/>
      <c r="B19" s="751" t="s">
        <v>17</v>
      </c>
      <c r="C19" s="37">
        <v>2</v>
      </c>
      <c r="D19" s="621" t="s">
        <v>47</v>
      </c>
      <c r="E19" s="624" t="s">
        <v>30</v>
      </c>
      <c r="F19" s="544"/>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6"/>
      <c r="B20" s="752"/>
      <c r="C20" s="316" t="s">
        <v>48</v>
      </c>
      <c r="D20" s="317" t="s">
        <v>49</v>
      </c>
      <c r="E20" s="318"/>
      <c r="F20" s="612"/>
      <c r="G20" s="319"/>
      <c r="H20" s="319"/>
      <c r="I20" s="320"/>
      <c r="J20" s="319"/>
      <c r="K20" s="319"/>
      <c r="L20" s="319"/>
      <c r="M20" s="319"/>
      <c r="N20" s="319"/>
      <c r="O20" s="319"/>
      <c r="P20" s="319"/>
      <c r="Q20" s="319"/>
      <c r="R20" s="319"/>
      <c r="S20" s="319"/>
      <c r="T20" s="319"/>
      <c r="U20" s="321" t="s">
        <v>9</v>
      </c>
      <c r="V20" s="321" t="s">
        <v>10</v>
      </c>
      <c r="W20" s="321" t="s">
        <v>11</v>
      </c>
      <c r="X20" s="322" t="s">
        <v>12</v>
      </c>
      <c r="Y20" s="322"/>
      <c r="Z20" s="322"/>
      <c r="AA20" s="322"/>
      <c r="AB20" s="322"/>
      <c r="AC20" s="322"/>
      <c r="AD20" s="322"/>
      <c r="AE20" s="322" t="s">
        <v>13</v>
      </c>
      <c r="AF20" s="319"/>
      <c r="AG20" s="319"/>
      <c r="AH20" s="319"/>
      <c r="AI20" s="319"/>
      <c r="AJ20" s="319"/>
      <c r="AK20" s="319"/>
      <c r="AL20" s="323"/>
    </row>
    <row r="21" spans="1:38" hidden="1">
      <c r="B21" s="752"/>
      <c r="C21" s="37">
        <v>1</v>
      </c>
      <c r="D21" s="23" t="s">
        <v>50</v>
      </c>
      <c r="E21" s="624" t="s">
        <v>51</v>
      </c>
      <c r="F21" s="625"/>
      <c r="G21" s="417"/>
      <c r="H21" s="417"/>
      <c r="I21" s="614"/>
      <c r="J21" s="417"/>
      <c r="K21" s="417"/>
      <c r="L21" s="417"/>
      <c r="M21" s="417"/>
      <c r="N21" s="417"/>
      <c r="O21" s="417"/>
      <c r="P21" s="417"/>
      <c r="Q21" s="417"/>
      <c r="R21" s="417"/>
      <c r="S21" s="417"/>
      <c r="T21" s="417"/>
      <c r="AG21" s="417"/>
      <c r="AH21" s="417"/>
      <c r="AI21" s="417"/>
      <c r="AJ21" s="417"/>
      <c r="AK21" s="417"/>
      <c r="AL21" s="417"/>
    </row>
    <row r="22" spans="1:38" hidden="1">
      <c r="B22" s="752"/>
      <c r="C22" s="37">
        <v>2</v>
      </c>
      <c r="D22" s="23" t="s">
        <v>52</v>
      </c>
      <c r="E22" s="624" t="s">
        <v>51</v>
      </c>
      <c r="F22" s="626"/>
      <c r="G22" s="614"/>
      <c r="H22" s="614"/>
      <c r="I22" s="417"/>
      <c r="J22" s="417"/>
      <c r="K22" s="417"/>
      <c r="L22" s="417"/>
      <c r="M22" s="417"/>
      <c r="N22" s="417"/>
      <c r="O22" s="417"/>
      <c r="P22" s="417"/>
      <c r="Q22" s="417"/>
      <c r="R22" s="417"/>
      <c r="S22" s="417"/>
      <c r="T22" s="417"/>
      <c r="AG22" s="417"/>
      <c r="AH22" s="417"/>
      <c r="AI22" s="417"/>
      <c r="AJ22" s="417"/>
      <c r="AK22" s="417"/>
      <c r="AL22" s="417"/>
    </row>
    <row r="23" spans="1:38" ht="13.5" hidden="1" thickBot="1">
      <c r="B23" s="752"/>
      <c r="C23" s="37">
        <v>3</v>
      </c>
      <c r="D23" s="23" t="s">
        <v>53</v>
      </c>
      <c r="E23" s="624" t="s">
        <v>51</v>
      </c>
      <c r="F23" s="627"/>
      <c r="G23" s="417"/>
      <c r="H23" s="417"/>
      <c r="I23" s="417"/>
      <c r="J23" s="614"/>
      <c r="K23" s="614"/>
      <c r="L23" s="614"/>
      <c r="M23" s="614"/>
      <c r="N23" s="614"/>
      <c r="O23" s="614"/>
      <c r="P23" s="614"/>
      <c r="Q23" s="614"/>
      <c r="R23" s="417"/>
      <c r="S23" s="417"/>
      <c r="T23" s="417"/>
      <c r="AG23" s="614"/>
      <c r="AH23" s="614"/>
      <c r="AI23" s="614"/>
      <c r="AJ23" s="614"/>
      <c r="AK23" s="614"/>
      <c r="AL23" s="615"/>
    </row>
    <row r="24" spans="1:38" s="324" customFormat="1" ht="24.75" thickBot="1">
      <c r="A24" s="610" t="s">
        <v>54</v>
      </c>
      <c r="B24" s="751" t="s">
        <v>5</v>
      </c>
      <c r="C24" s="316"/>
      <c r="D24" s="317" t="s">
        <v>55</v>
      </c>
      <c r="E24" s="628"/>
      <c r="F24" s="375"/>
      <c r="G24" s="319"/>
      <c r="H24" s="319"/>
      <c r="I24" s="320"/>
      <c r="J24" s="319"/>
      <c r="K24" s="319"/>
      <c r="L24" s="319"/>
      <c r="M24" s="319"/>
      <c r="N24" s="319"/>
      <c r="O24" s="319"/>
      <c r="P24" s="319"/>
      <c r="Q24" s="319"/>
      <c r="R24" s="319"/>
      <c r="S24" s="319"/>
      <c r="T24" s="319"/>
      <c r="U24" s="324" t="s">
        <v>9</v>
      </c>
      <c r="V24" s="324" t="s">
        <v>10</v>
      </c>
      <c r="W24" s="324" t="s">
        <v>11</v>
      </c>
      <c r="X24" s="319" t="s">
        <v>12</v>
      </c>
      <c r="Y24" s="319"/>
      <c r="Z24" s="319"/>
      <c r="AA24" s="319"/>
      <c r="AB24" s="319"/>
      <c r="AC24" s="319"/>
      <c r="AD24" s="319"/>
      <c r="AE24" s="319" t="s">
        <v>13</v>
      </c>
      <c r="AF24" s="319"/>
      <c r="AG24" s="319"/>
      <c r="AH24" s="319"/>
      <c r="AI24" s="319"/>
      <c r="AJ24" s="319"/>
      <c r="AK24" s="319"/>
      <c r="AL24" s="468"/>
    </row>
    <row r="25" spans="1:38" ht="24">
      <c r="A25" s="758" t="s">
        <v>56</v>
      </c>
      <c r="B25" s="751" t="s">
        <v>5</v>
      </c>
      <c r="C25" s="37" t="s">
        <v>57</v>
      </c>
      <c r="D25" s="629" t="s">
        <v>58</v>
      </c>
      <c r="E25" s="545" t="s">
        <v>59</v>
      </c>
    </row>
    <row r="26" spans="1:38" ht="24">
      <c r="A26" s="759"/>
      <c r="B26" s="751" t="s">
        <v>5</v>
      </c>
      <c r="C26" s="37" t="s">
        <v>60</v>
      </c>
      <c r="D26" s="629" t="s">
        <v>61</v>
      </c>
      <c r="E26" s="546" t="s">
        <v>62</v>
      </c>
    </row>
    <row r="27" spans="1:38" ht="24">
      <c r="A27" s="759"/>
      <c r="B27" s="751" t="s">
        <v>5</v>
      </c>
      <c r="C27" s="37" t="s">
        <v>34</v>
      </c>
      <c r="D27" s="629" t="s">
        <v>63</v>
      </c>
      <c r="E27" s="547"/>
    </row>
    <row r="28" spans="1:38" ht="24">
      <c r="A28" s="759"/>
      <c r="B28" s="751" t="s">
        <v>5</v>
      </c>
      <c r="C28" s="37" t="s">
        <v>64</v>
      </c>
      <c r="D28" s="629" t="s">
        <v>65</v>
      </c>
      <c r="E28" s="548"/>
    </row>
    <row r="29" spans="1:38" ht="24">
      <c r="A29" s="760"/>
      <c r="B29" s="751" t="s">
        <v>5</v>
      </c>
      <c r="C29" s="37" t="s">
        <v>66</v>
      </c>
      <c r="D29" s="629" t="s">
        <v>67</v>
      </c>
      <c r="E29" s="549"/>
    </row>
    <row r="30" spans="1:38" s="636" customFormat="1" ht="12.75" hidden="1" customHeight="1">
      <c r="A30" s="630"/>
      <c r="B30" s="752" t="s">
        <v>68</v>
      </c>
      <c r="C30" s="631" t="s">
        <v>69</v>
      </c>
      <c r="D30" s="632" t="s">
        <v>70</v>
      </c>
      <c r="E30" s="633"/>
      <c r="F30" s="634"/>
      <c r="G30" s="634"/>
      <c r="H30" s="634"/>
      <c r="I30" s="635"/>
      <c r="J30" s="634"/>
      <c r="K30" s="634"/>
      <c r="L30" s="634"/>
      <c r="M30" s="634"/>
      <c r="N30" s="634"/>
      <c r="O30" s="634"/>
      <c r="P30" s="634"/>
      <c r="Q30" s="634"/>
      <c r="R30" s="634"/>
      <c r="S30" s="634"/>
      <c r="T30" s="634"/>
      <c r="U30" s="636" t="s">
        <v>9</v>
      </c>
      <c r="V30" s="636" t="s">
        <v>10</v>
      </c>
      <c r="W30" s="636" t="s">
        <v>11</v>
      </c>
      <c r="X30" s="634" t="s">
        <v>12</v>
      </c>
      <c r="Y30" s="634"/>
      <c r="Z30" s="634"/>
      <c r="AA30" s="634"/>
      <c r="AB30" s="634"/>
      <c r="AC30" s="634"/>
      <c r="AD30" s="634"/>
      <c r="AE30" s="634" t="s">
        <v>13</v>
      </c>
      <c r="AF30" s="634"/>
      <c r="AG30" s="634"/>
      <c r="AH30" s="634"/>
      <c r="AI30" s="634"/>
      <c r="AJ30" s="634"/>
      <c r="AK30" s="634"/>
      <c r="AL30" s="637"/>
    </row>
    <row r="31" spans="1:38" s="643" customFormat="1" ht="13.5" hidden="1" thickBot="1">
      <c r="A31" s="638"/>
      <c r="B31" s="752" t="s">
        <v>68</v>
      </c>
      <c r="C31" s="639" t="s">
        <v>57</v>
      </c>
      <c r="D31" s="640" t="s">
        <v>71</v>
      </c>
      <c r="E31" s="641" t="s">
        <v>23</v>
      </c>
      <c r="F31" s="642"/>
    </row>
    <row r="32" spans="1:38" s="643" customFormat="1" ht="33.75" hidden="1" customHeight="1">
      <c r="A32" s="638"/>
      <c r="B32" s="752" t="s">
        <v>68</v>
      </c>
      <c r="C32" s="639" t="s">
        <v>60</v>
      </c>
      <c r="D32" s="789" t="s">
        <v>72</v>
      </c>
      <c r="E32" s="644" t="s">
        <v>73</v>
      </c>
      <c r="F32" s="645" t="s">
        <v>74</v>
      </c>
      <c r="G32" s="644" t="s">
        <v>75</v>
      </c>
    </row>
    <row r="33" spans="1:38" s="643" customFormat="1" ht="13.5" hidden="1" thickBot="1">
      <c r="A33" s="638"/>
      <c r="B33" s="752" t="s">
        <v>68</v>
      </c>
      <c r="C33" s="639"/>
      <c r="D33" s="790"/>
      <c r="E33" s="646"/>
      <c r="F33" s="647"/>
      <c r="G33" s="648"/>
    </row>
    <row r="34" spans="1:38" s="643" customFormat="1" ht="13.5" hidden="1" thickBot="1">
      <c r="A34" s="638"/>
      <c r="B34" s="752" t="s">
        <v>68</v>
      </c>
      <c r="C34" s="649" t="s">
        <v>34</v>
      </c>
      <c r="D34" s="650" t="s">
        <v>76</v>
      </c>
      <c r="E34" s="641" t="s">
        <v>23</v>
      </c>
      <c r="F34" s="642"/>
    </row>
    <row r="35" spans="1:38" s="643" customFormat="1" ht="23.25" hidden="1" thickBot="1">
      <c r="A35" s="638"/>
      <c r="B35" s="752" t="s">
        <v>68</v>
      </c>
      <c r="C35" s="639" t="s">
        <v>36</v>
      </c>
      <c r="D35" s="651" t="s">
        <v>77</v>
      </c>
      <c r="E35" s="652"/>
    </row>
    <row r="36" spans="1:38" s="334" customFormat="1" ht="24">
      <c r="A36" s="653" t="s">
        <v>78</v>
      </c>
      <c r="B36" s="751" t="s">
        <v>5</v>
      </c>
      <c r="C36" s="333" t="s">
        <v>79</v>
      </c>
      <c r="D36" s="334" t="s">
        <v>78</v>
      </c>
      <c r="E36" s="654"/>
    </row>
    <row r="37" spans="1:38" s="317" customFormat="1" ht="24.75" customHeight="1" thickBot="1">
      <c r="A37" s="610" t="s">
        <v>80</v>
      </c>
      <c r="B37" s="751" t="s">
        <v>5</v>
      </c>
      <c r="C37" s="316"/>
      <c r="D37" s="317" t="s">
        <v>81</v>
      </c>
      <c r="E37" s="655"/>
      <c r="F37" s="655"/>
      <c r="G37" s="655"/>
      <c r="H37" s="655"/>
      <c r="I37" s="655"/>
      <c r="J37" s="655"/>
      <c r="K37" s="655"/>
      <c r="L37" s="655"/>
      <c r="M37" s="655"/>
      <c r="N37" s="655"/>
    </row>
    <row r="38" spans="1:38" ht="22.5" customHeight="1" thickBot="1">
      <c r="A38" s="758" t="s">
        <v>82</v>
      </c>
      <c r="B38" s="751" t="s">
        <v>5</v>
      </c>
      <c r="C38" s="37">
        <v>1</v>
      </c>
      <c r="D38" s="629" t="s">
        <v>83</v>
      </c>
      <c r="E38" s="791" t="s">
        <v>84</v>
      </c>
      <c r="F38" s="792"/>
      <c r="G38" s="792"/>
      <c r="H38" s="792"/>
      <c r="I38" s="792"/>
      <c r="J38" s="792"/>
      <c r="K38" s="792"/>
      <c r="L38" s="792"/>
      <c r="M38" s="792"/>
      <c r="N38" s="793"/>
      <c r="O38" s="417"/>
      <c r="P38" s="417"/>
      <c r="Q38" s="417"/>
      <c r="R38" s="417"/>
      <c r="S38" s="417"/>
      <c r="T38" s="417"/>
      <c r="AG38" s="417"/>
      <c r="AH38" s="417"/>
      <c r="AI38" s="417"/>
      <c r="AJ38" s="417"/>
      <c r="AK38" s="417"/>
      <c r="AL38" s="417"/>
    </row>
    <row r="39" spans="1:38" ht="24.75" thickBot="1">
      <c r="A39" s="759"/>
      <c r="B39" s="751" t="s">
        <v>5</v>
      </c>
      <c r="C39" s="656" t="s">
        <v>85</v>
      </c>
      <c r="D39" s="657" t="s">
        <v>86</v>
      </c>
      <c r="E39" s="658" t="s">
        <v>87</v>
      </c>
      <c r="F39" s="659" t="str">
        <f>IF(Analiza!G$83="","",Analiza!G$83)</f>
        <v>Faza oper.</v>
      </c>
      <c r="G39" s="659" t="str">
        <f>IF(Analiza!H$83="","",Analiza!H$83)</f>
        <v>Faza oper.</v>
      </c>
      <c r="H39" s="659" t="str">
        <f>IF(Analiza!I$83="","",Analiza!I$83)</f>
        <v>Faza oper.</v>
      </c>
      <c r="I39" s="659" t="str">
        <f>IF(Analiza!J$83="","",Analiza!J$83)</f>
        <v>Faza oper.</v>
      </c>
      <c r="J39" s="659" t="str">
        <f>IF(Analiza!K$83="","",Analiza!K$83)</f>
        <v>Faza oper.</v>
      </c>
      <c r="K39" s="659" t="str">
        <f>IF(Analiza!L$83="","",Analiza!L$83)</f>
        <v>Faza oper.</v>
      </c>
      <c r="L39" s="659" t="str">
        <f>IF(Analiza!M$83="","",Analiza!M$83)</f>
        <v>Faza oper.</v>
      </c>
      <c r="M39" s="659" t="str">
        <f>IF(Analiza!N$83="","",Analiza!N$83)</f>
        <v>Faza oper.</v>
      </c>
      <c r="N39" s="659" t="str">
        <f>IF(Analiza!O$83="","",Analiza!O$83)</f>
        <v>Faza oper.</v>
      </c>
      <c r="O39" s="660" t="str">
        <f>IF(Analiza!P$83="","",Analiza!P$83)</f>
        <v>Faza oper.</v>
      </c>
      <c r="P39" s="660" t="str">
        <f>IF(Analiza!Q$83="","",Analiza!Q$83)</f>
        <v>Faza oper.</v>
      </c>
      <c r="Q39" s="660" t="str">
        <f>IF(Analiza!R$83="","",Analiza!R$83)</f>
        <v>Faza oper.</v>
      </c>
      <c r="R39" s="660" t="str">
        <f>IF(Analiza!S$83="","",Analiza!S$83)</f>
        <v>Faza oper.</v>
      </c>
      <c r="S39" s="660" t="str">
        <f>IF(Analiza!T$83="","",Analiza!T$83)</f>
        <v>Faza oper.</v>
      </c>
      <c r="T39" s="660" t="str">
        <f>IF(Analiza!U$83="","",Analiza!U$83)</f>
        <v>Faza oper.</v>
      </c>
      <c r="U39" s="660" t="str">
        <f>IF(Analiza!V$83="","",Analiza!V$83)</f>
        <v>Faza oper.</v>
      </c>
      <c r="V39" s="660" t="str">
        <f>IF(Analiza!W$83="","",Analiza!W$83)</f>
        <v>Faza oper.</v>
      </c>
      <c r="W39" s="660" t="str">
        <f>IF(Analiza!X$83="","",Analiza!X$83)</f>
        <v>Faza oper.</v>
      </c>
      <c r="X39" s="660" t="str">
        <f>IF(Analiza!Y$83="","",Analiza!Y$83)</f>
        <v>Faza oper.</v>
      </c>
      <c r="Y39" s="660" t="str">
        <f>IF(Analiza!Z$83="","",Analiza!Z$83)</f>
        <v>Faza oper.</v>
      </c>
      <c r="Z39" s="660" t="str">
        <f>IF(Analiza!AA$83="","",Analiza!AA$83)</f>
        <v>Faza oper.</v>
      </c>
      <c r="AA39" s="660" t="str">
        <f>IF(Analiza!AB$83="","",Analiza!AB$83)</f>
        <v>Faza oper.</v>
      </c>
      <c r="AB39" s="660" t="str">
        <f>IF(Analiza!AC$83="","",Analiza!AC$83)</f>
        <v>Faza oper.</v>
      </c>
      <c r="AC39" s="660" t="str">
        <f>IF(Analiza!AD$83="","",Analiza!AD$83)</f>
        <v>Faza oper.</v>
      </c>
      <c r="AD39" s="660" t="str">
        <f>IF(Analiza!AE$83="","",Analiza!AE$83)</f>
        <v>Faza oper.</v>
      </c>
      <c r="AE39" s="660" t="str">
        <f>IF(Analiza!AF$83="","",Analiza!AF$83)</f>
        <v/>
      </c>
      <c r="AF39" s="660" t="str">
        <f>IF(Analiza!AG$83="","",Analiza!AG$83)</f>
        <v/>
      </c>
      <c r="AG39" s="660" t="str">
        <f>IF(Analiza!AH$83="","",Analiza!AH$83)</f>
        <v/>
      </c>
      <c r="AH39" s="660" t="str">
        <f>IF(Analiza!AI$83="","",Analiza!AI$83)</f>
        <v/>
      </c>
      <c r="AI39" s="660" t="str">
        <f>IF(Analiza!AJ$83="","",Analiza!AJ$83)</f>
        <v/>
      </c>
    </row>
    <row r="40" spans="1:38" ht="24">
      <c r="A40" s="759"/>
      <c r="B40" s="751" t="s">
        <v>5</v>
      </c>
      <c r="C40" s="37">
        <v>2</v>
      </c>
      <c r="D40" s="661" t="str">
        <f>CONCATENATE("Proszę określić miarę rezultatu dla wariantu I: ",$E$38," w latach")</f>
        <v>Proszę określić miarę rezultatu dla wariantu I: 1.1. Wartość inwestycji prywatnych uzupełniających wsparcie publiczne - dotacje w latach</v>
      </c>
      <c r="E40" s="662" t="str">
        <f>IF(Analiza!$C$58="","",Analiza!$C$58)</f>
        <v>zł</v>
      </c>
      <c r="F40" s="490"/>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2"/>
    </row>
    <row r="41" spans="1:38" ht="24">
      <c r="A41" s="759"/>
      <c r="B41" s="751" t="s">
        <v>5</v>
      </c>
      <c r="C41" s="37">
        <v>3</v>
      </c>
      <c r="D41" s="661" t="str">
        <f>CONCATENATE("Proszę określić miarę rezultatu dla wariantu II: ",$E$38," w latach")</f>
        <v>Proszę określić miarę rezultatu dla wariantu II: 1.1. Wartość inwestycji prywatnych uzupełniających wsparcie publiczne - dotacje w latach</v>
      </c>
      <c r="E41" s="662" t="str">
        <f>IF(Analiza!$C$58="","",Analiza!$C$58)</f>
        <v>zł</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75" thickBot="1">
      <c r="A42" s="760"/>
      <c r="B42" s="751" t="s">
        <v>5</v>
      </c>
      <c r="C42" s="37">
        <v>4</v>
      </c>
      <c r="D42" s="661" t="str">
        <f>CONCATENATE("Proszę określić miarę rezultatu dla wariantu III: ",$E$38," w latach")</f>
        <v>Proszę określić miarę rezultatu dla wariantu III: 1.1. Wartość inwestycji prywatnych uzupełniających wsparcie publiczne - dotacje w latach</v>
      </c>
      <c r="E42" s="662" t="str">
        <f>IF(Analiza!$C$58="","",Analiza!$C$58)</f>
        <v>zł</v>
      </c>
      <c r="F42" s="500"/>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2"/>
    </row>
    <row r="43" spans="1:38" s="317" customFormat="1" ht="21" customHeight="1">
      <c r="A43" s="610" t="s">
        <v>88</v>
      </c>
      <c r="B43" s="751" t="s">
        <v>5</v>
      </c>
      <c r="C43" s="316"/>
      <c r="D43" s="317" t="s">
        <v>89</v>
      </c>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row>
    <row r="44" spans="1:38" s="13" customFormat="1" ht="24" customHeight="1">
      <c r="A44" s="758" t="s">
        <v>90</v>
      </c>
      <c r="B44" s="751" t="s">
        <v>5</v>
      </c>
      <c r="C44" s="41" t="s">
        <v>91</v>
      </c>
      <c r="D44" s="13" t="s">
        <v>92</v>
      </c>
      <c r="E44" s="14"/>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row>
    <row r="45" spans="1:38" ht="24.75" thickBot="1">
      <c r="A45" s="759"/>
      <c r="B45" s="751" t="s">
        <v>5</v>
      </c>
      <c r="C45" s="656" t="s">
        <v>85</v>
      </c>
      <c r="D45" s="16" t="s">
        <v>93</v>
      </c>
      <c r="E45" s="12" t="s">
        <v>87</v>
      </c>
      <c r="F45" s="660" t="str">
        <f>IF(Analiza!G$83="","",Analiza!G$83)</f>
        <v>Faza oper.</v>
      </c>
      <c r="G45" s="660" t="str">
        <f>IF(Analiza!H$83="","",Analiza!H$83)</f>
        <v>Faza oper.</v>
      </c>
      <c r="H45" s="660" t="str">
        <f>IF(Analiza!I$83="","",Analiza!I$83)</f>
        <v>Faza oper.</v>
      </c>
      <c r="I45" s="660" t="str">
        <f>IF(Analiza!J$83="","",Analiza!J$83)</f>
        <v>Faza oper.</v>
      </c>
      <c r="J45" s="660" t="str">
        <f>IF(Analiza!K$83="","",Analiza!K$83)</f>
        <v>Faza oper.</v>
      </c>
      <c r="K45" s="660" t="str">
        <f>IF(Analiza!L$83="","",Analiza!L$83)</f>
        <v>Faza oper.</v>
      </c>
      <c r="L45" s="660" t="str">
        <f>IF(Analiza!M$83="","",Analiza!M$83)</f>
        <v>Faza oper.</v>
      </c>
      <c r="M45" s="660" t="str">
        <f>IF(Analiza!N$83="","",Analiza!N$83)</f>
        <v>Faza oper.</v>
      </c>
      <c r="N45" s="660" t="str">
        <f>IF(Analiza!O$83="","",Analiza!O$83)</f>
        <v>Faza oper.</v>
      </c>
      <c r="O45" s="660" t="str">
        <f>IF(Analiza!P$83="","",Analiza!P$83)</f>
        <v>Faza oper.</v>
      </c>
      <c r="P45" s="660" t="str">
        <f>IF(Analiza!Q$83="","",Analiza!Q$83)</f>
        <v>Faza oper.</v>
      </c>
      <c r="Q45" s="660" t="str">
        <f>IF(Analiza!R$83="","",Analiza!R$83)</f>
        <v>Faza oper.</v>
      </c>
      <c r="R45" s="660" t="str">
        <f>IF(Analiza!S$83="","",Analiza!S$83)</f>
        <v>Faza oper.</v>
      </c>
      <c r="S45" s="660" t="str">
        <f>IF(Analiza!T$83="","",Analiza!T$83)</f>
        <v>Faza oper.</v>
      </c>
      <c r="T45" s="660" t="str">
        <f>IF(Analiza!U$83="","",Analiza!U$83)</f>
        <v>Faza oper.</v>
      </c>
      <c r="U45" s="660" t="str">
        <f>IF(Analiza!V$83="","",Analiza!V$83)</f>
        <v>Faza oper.</v>
      </c>
      <c r="V45" s="660" t="str">
        <f>IF(Analiza!W$83="","",Analiza!W$83)</f>
        <v>Faza oper.</v>
      </c>
      <c r="W45" s="660" t="str">
        <f>IF(Analiza!X$83="","",Analiza!X$83)</f>
        <v>Faza oper.</v>
      </c>
      <c r="X45" s="660" t="str">
        <f>IF(Analiza!Y$83="","",Analiza!Y$83)</f>
        <v>Faza oper.</v>
      </c>
      <c r="Y45" s="660" t="str">
        <f>IF(Analiza!Z$83="","",Analiza!Z$83)</f>
        <v>Faza oper.</v>
      </c>
      <c r="Z45" s="660" t="str">
        <f>IF(Analiza!AA$83="","",Analiza!AA$83)</f>
        <v>Faza oper.</v>
      </c>
      <c r="AA45" s="660" t="str">
        <f>IF(Analiza!AB$83="","",Analiza!AB$83)</f>
        <v>Faza oper.</v>
      </c>
      <c r="AB45" s="660" t="str">
        <f>IF(Analiza!AC$83="","",Analiza!AC$83)</f>
        <v>Faza oper.</v>
      </c>
      <c r="AC45" s="660" t="str">
        <f>IF(Analiza!AD$83="","",Analiza!AD$83)</f>
        <v>Faza oper.</v>
      </c>
      <c r="AD45" s="660" t="str">
        <f>IF(Analiza!AE$83="","",Analiza!AE$83)</f>
        <v>Faza oper.</v>
      </c>
      <c r="AE45" s="660" t="str">
        <f>IF(Analiza!AF$83="","",Analiza!AF$83)</f>
        <v/>
      </c>
      <c r="AF45" s="660" t="str">
        <f>IF(Analiza!AG$83="","",Analiza!AG$83)</f>
        <v/>
      </c>
      <c r="AG45" s="660" t="str">
        <f>IF(Analiza!AH$83="","",Analiza!AH$83)</f>
        <v/>
      </c>
      <c r="AH45" s="660" t="str">
        <f>IF(Analiza!AI$83="","",Analiza!AI$83)</f>
        <v/>
      </c>
      <c r="AI45" s="660" t="str">
        <f>IF(Analiza!AJ$83="","",Analiza!AJ$83)</f>
        <v/>
      </c>
    </row>
    <row r="46" spans="1:38" ht="24">
      <c r="A46" s="759"/>
      <c r="B46" s="751" t="s">
        <v>5</v>
      </c>
      <c r="C46" s="37">
        <v>2</v>
      </c>
      <c r="D46" s="27" t="s">
        <v>94</v>
      </c>
      <c r="E46" s="663" t="s">
        <v>95</v>
      </c>
      <c r="F46" s="490"/>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2"/>
    </row>
    <row r="47" spans="1:38" ht="24">
      <c r="A47" s="759"/>
      <c r="B47" s="751" t="s">
        <v>5</v>
      </c>
      <c r="C47" s="37">
        <v>3</v>
      </c>
      <c r="D47" s="27" t="s">
        <v>96</v>
      </c>
      <c r="E47" s="663" t="s">
        <v>95</v>
      </c>
      <c r="F47" s="495"/>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7"/>
    </row>
    <row r="48" spans="1:38" ht="24.75" thickBot="1">
      <c r="A48" s="759"/>
      <c r="B48" s="751" t="s">
        <v>5</v>
      </c>
      <c r="C48" s="38">
        <v>4</v>
      </c>
      <c r="D48" s="29" t="s">
        <v>97</v>
      </c>
      <c r="E48" s="664" t="s">
        <v>95</v>
      </c>
      <c r="F48" s="500"/>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2"/>
    </row>
    <row r="49" spans="1:38" s="13" customFormat="1" ht="24">
      <c r="A49" s="759"/>
      <c r="B49" s="751" t="s">
        <v>5</v>
      </c>
      <c r="C49" s="41" t="s">
        <v>98</v>
      </c>
      <c r="D49" s="13" t="s">
        <v>99</v>
      </c>
      <c r="E49" s="14"/>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1:38" ht="24.75" thickBot="1">
      <c r="A50" s="759"/>
      <c r="B50" s="751" t="s">
        <v>5</v>
      </c>
      <c r="C50" s="656" t="s">
        <v>85</v>
      </c>
      <c r="D50" s="16" t="s">
        <v>93</v>
      </c>
      <c r="E50" s="12" t="s">
        <v>87</v>
      </c>
      <c r="F50" s="660" t="str">
        <f>IF(Analiza!G$83="","",Analiza!G$83)</f>
        <v>Faza oper.</v>
      </c>
      <c r="G50" s="660" t="str">
        <f>IF(Analiza!H$83="","",Analiza!H$83)</f>
        <v>Faza oper.</v>
      </c>
      <c r="H50" s="660" t="str">
        <f>IF(Analiza!I$83="","",Analiza!I$83)</f>
        <v>Faza oper.</v>
      </c>
      <c r="I50" s="660" t="str">
        <f>IF(Analiza!J$83="","",Analiza!J$83)</f>
        <v>Faza oper.</v>
      </c>
      <c r="J50" s="660" t="str">
        <f>IF(Analiza!K$83="","",Analiza!K$83)</f>
        <v>Faza oper.</v>
      </c>
      <c r="K50" s="660" t="str">
        <f>IF(Analiza!L$83="","",Analiza!L$83)</f>
        <v>Faza oper.</v>
      </c>
      <c r="L50" s="660" t="str">
        <f>IF(Analiza!M$83="","",Analiza!M$83)</f>
        <v>Faza oper.</v>
      </c>
      <c r="M50" s="660" t="str">
        <f>IF(Analiza!N$83="","",Analiza!N$83)</f>
        <v>Faza oper.</v>
      </c>
      <c r="N50" s="660" t="str">
        <f>IF(Analiza!O$83="","",Analiza!O$83)</f>
        <v>Faza oper.</v>
      </c>
      <c r="O50" s="660" t="str">
        <f>IF(Analiza!P$83="","",Analiza!P$83)</f>
        <v>Faza oper.</v>
      </c>
      <c r="P50" s="660" t="str">
        <f>IF(Analiza!Q$83="","",Analiza!Q$83)</f>
        <v>Faza oper.</v>
      </c>
      <c r="Q50" s="660" t="str">
        <f>IF(Analiza!R$83="","",Analiza!R$83)</f>
        <v>Faza oper.</v>
      </c>
      <c r="R50" s="660" t="str">
        <f>IF(Analiza!S$83="","",Analiza!S$83)</f>
        <v>Faza oper.</v>
      </c>
      <c r="S50" s="660" t="str">
        <f>IF(Analiza!T$83="","",Analiza!T$83)</f>
        <v>Faza oper.</v>
      </c>
      <c r="T50" s="660" t="str">
        <f>IF(Analiza!U$83="","",Analiza!U$83)</f>
        <v>Faza oper.</v>
      </c>
      <c r="U50" s="660" t="str">
        <f>IF(Analiza!V$83="","",Analiza!V$83)</f>
        <v>Faza oper.</v>
      </c>
      <c r="V50" s="660" t="str">
        <f>IF(Analiza!W$83="","",Analiza!W$83)</f>
        <v>Faza oper.</v>
      </c>
      <c r="W50" s="660" t="str">
        <f>IF(Analiza!X$83="","",Analiza!X$83)</f>
        <v>Faza oper.</v>
      </c>
      <c r="X50" s="660" t="str">
        <f>IF(Analiza!Y$83="","",Analiza!Y$83)</f>
        <v>Faza oper.</v>
      </c>
      <c r="Y50" s="660" t="str">
        <f>IF(Analiza!Z$83="","",Analiza!Z$83)</f>
        <v>Faza oper.</v>
      </c>
      <c r="Z50" s="660" t="str">
        <f>IF(Analiza!AA$83="","",Analiza!AA$83)</f>
        <v>Faza oper.</v>
      </c>
      <c r="AA50" s="660" t="str">
        <f>IF(Analiza!AB$83="","",Analiza!AB$83)</f>
        <v>Faza oper.</v>
      </c>
      <c r="AB50" s="660" t="str">
        <f>IF(Analiza!AC$83="","",Analiza!AC$83)</f>
        <v>Faza oper.</v>
      </c>
      <c r="AC50" s="660" t="str">
        <f>IF(Analiza!AD$83="","",Analiza!AD$83)</f>
        <v>Faza oper.</v>
      </c>
      <c r="AD50" s="660" t="str">
        <f>IF(Analiza!AE$83="","",Analiza!AE$83)</f>
        <v>Faza oper.</v>
      </c>
      <c r="AE50" s="660" t="str">
        <f>IF(Analiza!AF$83="","",Analiza!AF$83)</f>
        <v/>
      </c>
      <c r="AF50" s="660" t="str">
        <f>IF(Analiza!AG$83="","",Analiza!AG$83)</f>
        <v/>
      </c>
      <c r="AG50" s="660" t="str">
        <f>IF(Analiza!AH$83="","",Analiza!AH$83)</f>
        <v/>
      </c>
      <c r="AH50" s="660" t="str">
        <f>IF(Analiza!AI$83="","",Analiza!AI$83)</f>
        <v/>
      </c>
      <c r="AI50" s="660" t="str">
        <f>IF(Analiza!AJ$83="","",Analiza!AJ$83)</f>
        <v/>
      </c>
    </row>
    <row r="51" spans="1:38" ht="24">
      <c r="A51" s="759"/>
      <c r="B51" s="751" t="s">
        <v>5</v>
      </c>
      <c r="C51" s="37">
        <v>2</v>
      </c>
      <c r="D51" s="27" t="s">
        <v>100</v>
      </c>
      <c r="E51" s="663" t="s">
        <v>95</v>
      </c>
      <c r="F51" s="490"/>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2"/>
    </row>
    <row r="52" spans="1:38" ht="24">
      <c r="A52" s="759"/>
      <c r="B52" s="751" t="s">
        <v>5</v>
      </c>
      <c r="C52" s="37">
        <v>3</v>
      </c>
      <c r="D52" s="27" t="s">
        <v>101</v>
      </c>
      <c r="E52" s="663" t="s">
        <v>95</v>
      </c>
      <c r="F52" s="495"/>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7"/>
    </row>
    <row r="53" spans="1:38" ht="24.75" thickBot="1">
      <c r="A53" s="759"/>
      <c r="B53" s="751" t="s">
        <v>5</v>
      </c>
      <c r="C53" s="38">
        <v>4</v>
      </c>
      <c r="D53" s="29" t="s">
        <v>102</v>
      </c>
      <c r="E53" s="664" t="s">
        <v>95</v>
      </c>
      <c r="F53" s="500"/>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2"/>
    </row>
    <row r="54" spans="1:38" s="299" customFormat="1" ht="24">
      <c r="A54" s="760"/>
      <c r="B54" s="751" t="s">
        <v>5</v>
      </c>
      <c r="C54" s="665"/>
      <c r="D54" s="769" t="s">
        <v>103</v>
      </c>
      <c r="E54" s="769"/>
      <c r="F54" s="298" t="str">
        <f>Analiza!C80</f>
        <v>Brak danych</v>
      </c>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row>
    <row r="55" spans="1:38" s="328" customFormat="1" ht="24">
      <c r="A55" s="666" t="s">
        <v>104</v>
      </c>
      <c r="B55" s="751" t="s">
        <v>5</v>
      </c>
      <c r="C55" s="327" t="s">
        <v>105</v>
      </c>
      <c r="D55" s="328" t="s">
        <v>104</v>
      </c>
    </row>
    <row r="56" spans="1:38" s="317" customFormat="1" ht="24">
      <c r="A56" s="610" t="s">
        <v>106</v>
      </c>
      <c r="B56" s="751" t="s">
        <v>5</v>
      </c>
      <c r="C56" s="316"/>
      <c r="D56" s="317" t="s">
        <v>107</v>
      </c>
    </row>
    <row r="57" spans="1:38" ht="24">
      <c r="A57" s="758" t="s">
        <v>108</v>
      </c>
      <c r="B57" s="751" t="s">
        <v>5</v>
      </c>
      <c r="C57" s="796" t="s">
        <v>91</v>
      </c>
      <c r="D57" s="798" t="s">
        <v>109</v>
      </c>
      <c r="E57" s="794" t="s">
        <v>110</v>
      </c>
      <c r="F57" s="794" t="s">
        <v>111</v>
      </c>
      <c r="G57" s="804" t="s">
        <v>112</v>
      </c>
      <c r="H57" s="808" t="s">
        <v>113</v>
      </c>
      <c r="I57" s="335" t="str">
        <f>IF(Analiza!G$83="","",Analiza!G$83)</f>
        <v>Faza oper.</v>
      </c>
      <c r="J57" s="335" t="str">
        <f>IF(Analiza!H$83="","",Analiza!H$83)</f>
        <v>Faza oper.</v>
      </c>
      <c r="K57" s="335" t="str">
        <f>IF(Analiza!I$83="","",Analiza!I$83)</f>
        <v>Faza oper.</v>
      </c>
      <c r="L57" s="335" t="str">
        <f>IF(Analiza!J$83="","",Analiza!J$83)</f>
        <v>Faza oper.</v>
      </c>
      <c r="M57" s="335" t="str">
        <f>IF(Analiza!K$83="","",Analiza!K$83)</f>
        <v>Faza oper.</v>
      </c>
      <c r="N57" s="335" t="str">
        <f>IF(Analiza!L$83="","",Analiza!L$83)</f>
        <v>Faza oper.</v>
      </c>
      <c r="O57" s="335" t="str">
        <f>IF(Analiza!M$83="","",Analiza!M$83)</f>
        <v>Faza oper.</v>
      </c>
      <c r="P57" s="335" t="str">
        <f>IF(Analiza!N$83="","",Analiza!N$83)</f>
        <v>Faza oper.</v>
      </c>
      <c r="Q57" s="335" t="str">
        <f>IF(Analiza!O$83="","",Analiza!O$83)</f>
        <v>Faza oper.</v>
      </c>
      <c r="R57" s="335" t="str">
        <f>IF(Analiza!P$83="","",Analiza!P$83)</f>
        <v>Faza oper.</v>
      </c>
      <c r="S57" s="335" t="str">
        <f>IF(Analiza!Q$83="","",Analiza!Q$83)</f>
        <v>Faza oper.</v>
      </c>
      <c r="T57" s="335" t="str">
        <f>IF(Analiza!R$83="","",Analiza!R$83)</f>
        <v>Faza oper.</v>
      </c>
      <c r="U57" s="335" t="str">
        <f>IF(Analiza!S$83="","",Analiza!S$83)</f>
        <v>Faza oper.</v>
      </c>
      <c r="V57" s="335" t="str">
        <f>IF(Analiza!T$83="","",Analiza!T$83)</f>
        <v>Faza oper.</v>
      </c>
      <c r="W57" s="335" t="str">
        <f>IF(Analiza!U$83="","",Analiza!U$83)</f>
        <v>Faza oper.</v>
      </c>
      <c r="X57" s="335" t="str">
        <f>IF(Analiza!V$83="","",Analiza!V$83)</f>
        <v>Faza oper.</v>
      </c>
      <c r="Y57" s="335" t="str">
        <f>IF(Analiza!W$83="","",Analiza!W$83)</f>
        <v>Faza oper.</v>
      </c>
      <c r="Z57" s="335" t="str">
        <f>IF(Analiza!X$83="","",Analiza!X$83)</f>
        <v>Faza oper.</v>
      </c>
      <c r="AA57" s="335" t="str">
        <f>IF(Analiza!Y$83="","",Analiza!Y$83)</f>
        <v>Faza oper.</v>
      </c>
      <c r="AB57" s="335" t="str">
        <f>IF(Analiza!Z$83="","",Analiza!Z$83)</f>
        <v>Faza oper.</v>
      </c>
      <c r="AC57" s="335" t="str">
        <f>IF(Analiza!AA$83="","",Analiza!AA$83)</f>
        <v>Faza oper.</v>
      </c>
      <c r="AD57" s="335" t="str">
        <f>IF(Analiza!AB$83="","",Analiza!AB$83)</f>
        <v>Faza oper.</v>
      </c>
      <c r="AE57" s="335" t="str">
        <f>IF(Analiza!AC$83="","",Analiza!AC$83)</f>
        <v>Faza oper.</v>
      </c>
      <c r="AF57" s="335" t="str">
        <f>IF(Analiza!AD$83="","",Analiza!AD$83)</f>
        <v>Faza oper.</v>
      </c>
      <c r="AG57" s="335" t="str">
        <f>IF(Analiza!AE$83="","",Analiza!AE$83)</f>
        <v>Faza oper.</v>
      </c>
      <c r="AH57" s="335" t="str">
        <f>IF(Analiza!AF$83="","",Analiza!AF$83)</f>
        <v/>
      </c>
      <c r="AI57" s="335" t="str">
        <f>IF(Analiza!AG$83="","",Analiza!AG$83)</f>
        <v/>
      </c>
      <c r="AJ57" s="335" t="str">
        <f>IF(Analiza!AH$83="","",Analiza!AH$83)</f>
        <v/>
      </c>
      <c r="AK57" s="335" t="str">
        <f>IF(Analiza!AI$83="","",Analiza!AI$83)</f>
        <v/>
      </c>
      <c r="AL57" s="335" t="str">
        <f>IF(Analiza!AJ$83="","",Analiza!AJ$83)</f>
        <v/>
      </c>
    </row>
    <row r="58" spans="1:38" ht="24.75" thickBot="1">
      <c r="A58" s="759"/>
      <c r="B58" s="751" t="s">
        <v>5</v>
      </c>
      <c r="C58" s="797"/>
      <c r="D58" s="815"/>
      <c r="E58" s="816"/>
      <c r="F58" s="816"/>
      <c r="G58" s="817"/>
      <c r="H58" s="809"/>
      <c r="I58" s="667">
        <f>IF(Analiza!G$84="","",Analiza!G$84)</f>
        <v>2021</v>
      </c>
      <c r="J58" s="667">
        <f>IF(Analiza!H$84="","",Analiza!H$84)</f>
        <v>2022</v>
      </c>
      <c r="K58" s="667">
        <f>IF(Analiza!I$84="","",Analiza!I$84)</f>
        <v>2023</v>
      </c>
      <c r="L58" s="667">
        <f>IF(Analiza!J$84="","",Analiza!J$84)</f>
        <v>2024</v>
      </c>
      <c r="M58" s="667">
        <f>IF(Analiza!K$84="","",Analiza!K$84)</f>
        <v>2025</v>
      </c>
      <c r="N58" s="667">
        <f>IF(Analiza!L$84="","",Analiza!L$84)</f>
        <v>2026</v>
      </c>
      <c r="O58" s="667">
        <f>IF(Analiza!M$84="","",Analiza!M$84)</f>
        <v>2027</v>
      </c>
      <c r="P58" s="667">
        <f>IF(Analiza!N$84="","",Analiza!N$84)</f>
        <v>2028</v>
      </c>
      <c r="Q58" s="667">
        <f>IF(Analiza!O$84="","",Analiza!O$84)</f>
        <v>2029</v>
      </c>
      <c r="R58" s="667">
        <f>IF(Analiza!P$84="","",Analiza!P$84)</f>
        <v>2030</v>
      </c>
      <c r="S58" s="667">
        <f>IF(Analiza!Q$84="","",Analiza!Q$84)</f>
        <v>2031</v>
      </c>
      <c r="T58" s="667">
        <f>IF(Analiza!R$84="","",Analiza!R$84)</f>
        <v>2032</v>
      </c>
      <c r="U58" s="667">
        <f>IF(Analiza!S$84="","",Analiza!S$84)</f>
        <v>2033</v>
      </c>
      <c r="V58" s="667">
        <f>IF(Analiza!T$84="","",Analiza!T$84)</f>
        <v>2034</v>
      </c>
      <c r="W58" s="667">
        <f>IF(Analiza!U$84="","",Analiza!U$84)</f>
        <v>2035</v>
      </c>
      <c r="X58" s="667">
        <f>IF(Analiza!V$84="","",Analiza!V$84)</f>
        <v>2036</v>
      </c>
      <c r="Y58" s="667">
        <f>IF(Analiza!W$84="","",Analiza!W$84)</f>
        <v>2037</v>
      </c>
      <c r="Z58" s="667">
        <f>IF(Analiza!X$84="","",Analiza!X$84)</f>
        <v>2038</v>
      </c>
      <c r="AA58" s="667">
        <f>IF(Analiza!Y$84="","",Analiza!Y$84)</f>
        <v>2039</v>
      </c>
      <c r="AB58" s="667">
        <f>IF(Analiza!Z$84="","",Analiza!Z$84)</f>
        <v>2040</v>
      </c>
      <c r="AC58" s="667">
        <f>IF(Analiza!AA$84="","",Analiza!AA$84)</f>
        <v>2041</v>
      </c>
      <c r="AD58" s="667">
        <f>IF(Analiza!AB$84="","",Analiza!AB$84)</f>
        <v>2042</v>
      </c>
      <c r="AE58" s="667">
        <f>IF(Analiza!AC$84="","",Analiza!AC$84)</f>
        <v>2043</v>
      </c>
      <c r="AF58" s="667">
        <f>IF(Analiza!AD$84="","",Analiza!AD$84)</f>
        <v>2044</v>
      </c>
      <c r="AG58" s="667">
        <f>IF(Analiza!AE$84="","",Analiza!AE$84)</f>
        <v>2045</v>
      </c>
      <c r="AH58" s="667" t="str">
        <f>IF(Analiza!AF$84="","",Analiza!AF$84)</f>
        <v/>
      </c>
      <c r="AI58" s="667" t="str">
        <f>IF(Analiza!AG$84="","",Analiza!AG$84)</f>
        <v/>
      </c>
      <c r="AJ58" s="667" t="str">
        <f>IF(Analiza!AH$84="","",Analiza!AH$84)</f>
        <v/>
      </c>
      <c r="AK58" s="667" t="str">
        <f>IF(Analiza!AI$84="","",Analiza!AI$84)</f>
        <v/>
      </c>
      <c r="AL58" s="667" t="str">
        <f>IF(Analiza!AJ$84="","",Analiza!AJ$84)</f>
        <v/>
      </c>
    </row>
    <row r="59" spans="1:38" ht="12" customHeight="1">
      <c r="A59" s="759"/>
      <c r="B59" s="752" t="s">
        <v>68</v>
      </c>
      <c r="C59" s="668" t="str">
        <f>IF(D59="","",1)</f>
        <v/>
      </c>
      <c r="D59" s="550"/>
      <c r="E59" s="551"/>
      <c r="F59" s="488"/>
      <c r="G59" s="489"/>
      <c r="H59" s="669" t="str">
        <f t="shared" ref="H59:H78" si="0">IF(E59="","",IF(E59&lt;SUM(I59:AL59),"Za duża wartość w latach",IF(E59&gt;SUM(I59:AL59),"Za mała wartość w latach","")))</f>
        <v/>
      </c>
      <c r="I59" s="490"/>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2"/>
    </row>
    <row r="60" spans="1:38" ht="12.75" customHeight="1">
      <c r="A60" s="759"/>
      <c r="B60" s="752" t="s">
        <v>68</v>
      </c>
      <c r="C60" s="670" t="str">
        <f t="shared" ref="C60:C78" si="1">IF(D60="","",C59+1)</f>
        <v/>
      </c>
      <c r="D60" s="552"/>
      <c r="E60" s="553"/>
      <c r="F60" s="493"/>
      <c r="G60" s="494"/>
      <c r="H60" s="671" t="str">
        <f t="shared" si="0"/>
        <v/>
      </c>
      <c r="I60" s="495"/>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7"/>
    </row>
    <row r="61" spans="1:38" ht="12.75" customHeight="1">
      <c r="A61" s="759"/>
      <c r="B61" s="752" t="s">
        <v>68</v>
      </c>
      <c r="C61" s="670" t="str">
        <f t="shared" si="1"/>
        <v/>
      </c>
      <c r="D61" s="552"/>
      <c r="E61" s="553"/>
      <c r="F61" s="493"/>
      <c r="G61" s="494"/>
      <c r="H61" s="671" t="str">
        <f t="shared" si="0"/>
        <v/>
      </c>
      <c r="I61" s="495"/>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496"/>
      <c r="AL61" s="497"/>
    </row>
    <row r="62" spans="1:38" ht="12.75" customHeight="1">
      <c r="A62" s="759"/>
      <c r="B62" s="752" t="s">
        <v>68</v>
      </c>
      <c r="C62" s="670" t="str">
        <f t="shared" si="1"/>
        <v/>
      </c>
      <c r="D62" s="552"/>
      <c r="E62" s="553"/>
      <c r="F62" s="493"/>
      <c r="G62" s="494"/>
      <c r="H62" s="671" t="str">
        <f t="shared" si="0"/>
        <v/>
      </c>
      <c r="I62" s="495"/>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497"/>
    </row>
    <row r="63" spans="1:38" ht="12.75" customHeight="1">
      <c r="A63" s="759"/>
      <c r="B63" s="752" t="s">
        <v>68</v>
      </c>
      <c r="C63" s="670" t="str">
        <f t="shared" si="1"/>
        <v/>
      </c>
      <c r="D63" s="552"/>
      <c r="E63" s="553"/>
      <c r="F63" s="493"/>
      <c r="G63" s="494"/>
      <c r="H63" s="671" t="str">
        <f t="shared" si="0"/>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59"/>
      <c r="B64" s="752" t="s">
        <v>68</v>
      </c>
      <c r="C64" s="670" t="str">
        <f t="shared" si="1"/>
        <v/>
      </c>
      <c r="D64" s="552"/>
      <c r="E64" s="553"/>
      <c r="F64" s="493"/>
      <c r="G64" s="494"/>
      <c r="H64" s="671" t="str">
        <f t="shared" si="0"/>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59"/>
      <c r="B65" s="752" t="s">
        <v>68</v>
      </c>
      <c r="C65" s="670" t="str">
        <f t="shared" si="1"/>
        <v/>
      </c>
      <c r="D65" s="552"/>
      <c r="E65" s="553"/>
      <c r="F65" s="493"/>
      <c r="G65" s="494"/>
      <c r="H65" s="671" t="str">
        <f t="shared" si="0"/>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59"/>
      <c r="B66" s="752" t="s">
        <v>68</v>
      </c>
      <c r="C66" s="670" t="str">
        <f t="shared" si="1"/>
        <v/>
      </c>
      <c r="D66" s="552"/>
      <c r="E66" s="553"/>
      <c r="F66" s="493"/>
      <c r="G66" s="494"/>
      <c r="H66" s="671" t="str">
        <f t="shared" si="0"/>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59"/>
      <c r="B67" s="752" t="s">
        <v>68</v>
      </c>
      <c r="C67" s="670" t="str">
        <f t="shared" si="1"/>
        <v/>
      </c>
      <c r="D67" s="552"/>
      <c r="E67" s="553"/>
      <c r="F67" s="493"/>
      <c r="G67" s="494"/>
      <c r="H67" s="671" t="str">
        <f t="shared" si="0"/>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59"/>
      <c r="B68" s="752" t="s">
        <v>68</v>
      </c>
      <c r="C68" s="670" t="str">
        <f t="shared" si="1"/>
        <v/>
      </c>
      <c r="D68" s="552"/>
      <c r="E68" s="553"/>
      <c r="F68" s="493"/>
      <c r="G68" s="494"/>
      <c r="H68" s="671" t="str">
        <f t="shared" si="0"/>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59"/>
      <c r="B69" s="752" t="s">
        <v>68</v>
      </c>
      <c r="C69" s="670" t="str">
        <f t="shared" si="1"/>
        <v/>
      </c>
      <c r="D69" s="552"/>
      <c r="E69" s="553"/>
      <c r="F69" s="493"/>
      <c r="G69" s="494"/>
      <c r="H69" s="671" t="str">
        <f t="shared" si="0"/>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59"/>
      <c r="B70" s="752" t="s">
        <v>68</v>
      </c>
      <c r="C70" s="670" t="str">
        <f t="shared" si="1"/>
        <v/>
      </c>
      <c r="D70" s="552"/>
      <c r="E70" s="553"/>
      <c r="F70" s="493"/>
      <c r="G70" s="494"/>
      <c r="H70" s="671" t="str">
        <f t="shared" si="0"/>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59"/>
      <c r="B71" s="752" t="s">
        <v>68</v>
      </c>
      <c r="C71" s="670" t="str">
        <f t="shared" si="1"/>
        <v/>
      </c>
      <c r="D71" s="552"/>
      <c r="E71" s="553"/>
      <c r="F71" s="493"/>
      <c r="G71" s="494"/>
      <c r="H71" s="671" t="str">
        <f t="shared" si="0"/>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59"/>
      <c r="B72" s="752" t="s">
        <v>68</v>
      </c>
      <c r="C72" s="670" t="str">
        <f t="shared" si="1"/>
        <v/>
      </c>
      <c r="D72" s="552"/>
      <c r="E72" s="553"/>
      <c r="F72" s="493"/>
      <c r="G72" s="494"/>
      <c r="H72" s="671" t="str">
        <f t="shared" si="0"/>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59"/>
      <c r="B73" s="752" t="s">
        <v>68</v>
      </c>
      <c r="C73" s="670" t="str">
        <f t="shared" si="1"/>
        <v/>
      </c>
      <c r="D73" s="552"/>
      <c r="E73" s="553"/>
      <c r="F73" s="493"/>
      <c r="G73" s="494"/>
      <c r="H73" s="671" t="str">
        <f t="shared" si="0"/>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59"/>
      <c r="B74" s="752" t="s">
        <v>68</v>
      </c>
      <c r="C74" s="670" t="str">
        <f t="shared" si="1"/>
        <v/>
      </c>
      <c r="D74" s="552"/>
      <c r="E74" s="553"/>
      <c r="F74" s="493"/>
      <c r="G74" s="494"/>
      <c r="H74" s="671" t="str">
        <f t="shared" si="0"/>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59"/>
      <c r="B75" s="752" t="s">
        <v>68</v>
      </c>
      <c r="C75" s="670" t="str">
        <f t="shared" si="1"/>
        <v/>
      </c>
      <c r="D75" s="552"/>
      <c r="E75" s="553"/>
      <c r="F75" s="493"/>
      <c r="G75" s="494"/>
      <c r="H75" s="671" t="str">
        <f t="shared" si="0"/>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59"/>
      <c r="B76" s="752" t="s">
        <v>68</v>
      </c>
      <c r="C76" s="670" t="str">
        <f t="shared" si="1"/>
        <v/>
      </c>
      <c r="D76" s="552"/>
      <c r="E76" s="553"/>
      <c r="F76" s="493"/>
      <c r="G76" s="494"/>
      <c r="H76" s="671" t="str">
        <f t="shared" si="0"/>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59"/>
      <c r="B77" s="752" t="s">
        <v>68</v>
      </c>
      <c r="C77" s="670" t="str">
        <f t="shared" si="1"/>
        <v/>
      </c>
      <c r="D77" s="552"/>
      <c r="E77" s="553"/>
      <c r="F77" s="493"/>
      <c r="G77" s="494"/>
      <c r="H77" s="671" t="str">
        <f t="shared" si="0"/>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3.5" customHeight="1" thickBot="1">
      <c r="A78" s="759"/>
      <c r="B78" s="752" t="s">
        <v>68</v>
      </c>
      <c r="C78" s="672" t="str">
        <f t="shared" si="1"/>
        <v/>
      </c>
      <c r="D78" s="554"/>
      <c r="E78" s="555"/>
      <c r="F78" s="498"/>
      <c r="G78" s="499"/>
      <c r="H78" s="673" t="str">
        <f t="shared" si="0"/>
        <v/>
      </c>
      <c r="I78" s="500"/>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2"/>
    </row>
    <row r="79" spans="1:38" ht="24">
      <c r="A79" s="759"/>
      <c r="B79" s="751" t="s">
        <v>5</v>
      </c>
      <c r="C79" s="810" t="s">
        <v>98</v>
      </c>
      <c r="D79" s="812" t="s">
        <v>114</v>
      </c>
      <c r="E79" s="813" t="s">
        <v>110</v>
      </c>
      <c r="F79" s="813" t="s">
        <v>111</v>
      </c>
      <c r="G79" s="814" t="s">
        <v>112</v>
      </c>
      <c r="H79" s="806" t="s">
        <v>113</v>
      </c>
      <c r="I79" s="674" t="str">
        <f>IF(Analiza!G$83="","",Analiza!G$83)</f>
        <v>Faza oper.</v>
      </c>
      <c r="J79" s="674" t="str">
        <f>IF(Analiza!H$83="","",Analiza!H$83)</f>
        <v>Faza oper.</v>
      </c>
      <c r="K79" s="674" t="str">
        <f>IF(Analiza!I$83="","",Analiza!I$83)</f>
        <v>Faza oper.</v>
      </c>
      <c r="L79" s="674" t="str">
        <f>IF(Analiza!J$83="","",Analiza!J$83)</f>
        <v>Faza oper.</v>
      </c>
      <c r="M79" s="674" t="str">
        <f>IF(Analiza!K$83="","",Analiza!K$83)</f>
        <v>Faza oper.</v>
      </c>
      <c r="N79" s="674" t="str">
        <f>IF(Analiza!L$83="","",Analiza!L$83)</f>
        <v>Faza oper.</v>
      </c>
      <c r="O79" s="674" t="str">
        <f>IF(Analiza!M$83="","",Analiza!M$83)</f>
        <v>Faza oper.</v>
      </c>
      <c r="P79" s="674" t="str">
        <f>IF(Analiza!N$83="","",Analiza!N$83)</f>
        <v>Faza oper.</v>
      </c>
      <c r="Q79" s="674" t="str">
        <f>IF(Analiza!O$83="","",Analiza!O$83)</f>
        <v>Faza oper.</v>
      </c>
      <c r="R79" s="674" t="str">
        <f>IF(Analiza!P$83="","",Analiza!P$83)</f>
        <v>Faza oper.</v>
      </c>
      <c r="S79" s="674" t="str">
        <f>IF(Analiza!Q$83="","",Analiza!Q$83)</f>
        <v>Faza oper.</v>
      </c>
      <c r="T79" s="674" t="str">
        <f>IF(Analiza!R$83="","",Analiza!R$83)</f>
        <v>Faza oper.</v>
      </c>
      <c r="U79" s="674" t="str">
        <f>IF(Analiza!S$83="","",Analiza!S$83)</f>
        <v>Faza oper.</v>
      </c>
      <c r="V79" s="674" t="str">
        <f>IF(Analiza!T$83="","",Analiza!T$83)</f>
        <v>Faza oper.</v>
      </c>
      <c r="W79" s="674" t="str">
        <f>IF(Analiza!U$83="","",Analiza!U$83)</f>
        <v>Faza oper.</v>
      </c>
      <c r="X79" s="674" t="str">
        <f>IF(Analiza!V$83="","",Analiza!V$83)</f>
        <v>Faza oper.</v>
      </c>
      <c r="Y79" s="674" t="str">
        <f>IF(Analiza!W$83="","",Analiza!W$83)</f>
        <v>Faza oper.</v>
      </c>
      <c r="Z79" s="674" t="str">
        <f>IF(Analiza!X$83="","",Analiza!X$83)</f>
        <v>Faza oper.</v>
      </c>
      <c r="AA79" s="674" t="str">
        <f>IF(Analiza!Y$83="","",Analiza!Y$83)</f>
        <v>Faza oper.</v>
      </c>
      <c r="AB79" s="674" t="str">
        <f>IF(Analiza!Z$83="","",Analiza!Z$83)</f>
        <v>Faza oper.</v>
      </c>
      <c r="AC79" s="674" t="str">
        <f>IF(Analiza!AA$83="","",Analiza!AA$83)</f>
        <v>Faza oper.</v>
      </c>
      <c r="AD79" s="674" t="str">
        <f>IF(Analiza!AB$83="","",Analiza!AB$83)</f>
        <v>Faza oper.</v>
      </c>
      <c r="AE79" s="674" t="str">
        <f>IF(Analiza!AC$83="","",Analiza!AC$83)</f>
        <v>Faza oper.</v>
      </c>
      <c r="AF79" s="674" t="str">
        <f>IF(Analiza!AD$83="","",Analiza!AD$83)</f>
        <v>Faza oper.</v>
      </c>
      <c r="AG79" s="674" t="str">
        <f>IF(Analiza!AE$83="","",Analiza!AE$83)</f>
        <v>Faza oper.</v>
      </c>
      <c r="AH79" s="674" t="str">
        <f>IF(Analiza!AF$83="","",Analiza!AF$83)</f>
        <v/>
      </c>
      <c r="AI79" s="674" t="str">
        <f>IF(Analiza!AG$83="","",Analiza!AG$83)</f>
        <v/>
      </c>
      <c r="AJ79" s="674" t="str">
        <f>IF(Analiza!AH$83="","",Analiza!AH$83)</f>
        <v/>
      </c>
      <c r="AK79" s="674" t="str">
        <f>IF(Analiza!AI$83="","",Analiza!AI$83)</f>
        <v/>
      </c>
      <c r="AL79" s="674" t="str">
        <f>IF(Analiza!AJ$83="","",Analiza!AJ$83)</f>
        <v/>
      </c>
    </row>
    <row r="80" spans="1:38" ht="24.75" thickBot="1">
      <c r="A80" s="759"/>
      <c r="B80" s="751" t="s">
        <v>5</v>
      </c>
      <c r="C80" s="811"/>
      <c r="D80" s="812"/>
      <c r="E80" s="813"/>
      <c r="F80" s="813"/>
      <c r="G80" s="814"/>
      <c r="H80" s="807"/>
      <c r="I80" s="675">
        <f>IF(Analiza!G$84="","",Analiza!G$84)</f>
        <v>2021</v>
      </c>
      <c r="J80" s="675">
        <f>IF(Analiza!H$84="","",Analiza!H$84)</f>
        <v>2022</v>
      </c>
      <c r="K80" s="675">
        <f>IF(Analiza!I$84="","",Analiza!I$84)</f>
        <v>2023</v>
      </c>
      <c r="L80" s="675">
        <f>IF(Analiza!J$84="","",Analiza!J$84)</f>
        <v>2024</v>
      </c>
      <c r="M80" s="675">
        <f>IF(Analiza!K$84="","",Analiza!K$84)</f>
        <v>2025</v>
      </c>
      <c r="N80" s="675">
        <f>IF(Analiza!L$84="","",Analiza!L$84)</f>
        <v>2026</v>
      </c>
      <c r="O80" s="675">
        <f>IF(Analiza!M$84="","",Analiza!M$84)</f>
        <v>2027</v>
      </c>
      <c r="P80" s="675">
        <f>IF(Analiza!N$84="","",Analiza!N$84)</f>
        <v>2028</v>
      </c>
      <c r="Q80" s="675">
        <f>IF(Analiza!O$84="","",Analiza!O$84)</f>
        <v>2029</v>
      </c>
      <c r="R80" s="675">
        <f>IF(Analiza!P$84="","",Analiza!P$84)</f>
        <v>2030</v>
      </c>
      <c r="S80" s="675">
        <f>IF(Analiza!Q$84="","",Analiza!Q$84)</f>
        <v>2031</v>
      </c>
      <c r="T80" s="675">
        <f>IF(Analiza!R$84="","",Analiza!R$84)</f>
        <v>2032</v>
      </c>
      <c r="U80" s="675">
        <f>IF(Analiza!S$84="","",Analiza!S$84)</f>
        <v>2033</v>
      </c>
      <c r="V80" s="675">
        <f>IF(Analiza!T$84="","",Analiza!T$84)</f>
        <v>2034</v>
      </c>
      <c r="W80" s="675">
        <f>IF(Analiza!U$84="","",Analiza!U$84)</f>
        <v>2035</v>
      </c>
      <c r="X80" s="675">
        <f>IF(Analiza!V$84="","",Analiza!V$84)</f>
        <v>2036</v>
      </c>
      <c r="Y80" s="675">
        <f>IF(Analiza!W$84="","",Analiza!W$84)</f>
        <v>2037</v>
      </c>
      <c r="Z80" s="675">
        <f>IF(Analiza!X$84="","",Analiza!X$84)</f>
        <v>2038</v>
      </c>
      <c r="AA80" s="675">
        <f>IF(Analiza!Y$84="","",Analiza!Y$84)</f>
        <v>2039</v>
      </c>
      <c r="AB80" s="675">
        <f>IF(Analiza!Z$84="","",Analiza!Z$84)</f>
        <v>2040</v>
      </c>
      <c r="AC80" s="675">
        <f>IF(Analiza!AA$84="","",Analiza!AA$84)</f>
        <v>2041</v>
      </c>
      <c r="AD80" s="675">
        <f>IF(Analiza!AB$84="","",Analiza!AB$84)</f>
        <v>2042</v>
      </c>
      <c r="AE80" s="675">
        <f>IF(Analiza!AC$84="","",Analiza!AC$84)</f>
        <v>2043</v>
      </c>
      <c r="AF80" s="675">
        <f>IF(Analiza!AD$84="","",Analiza!AD$84)</f>
        <v>2044</v>
      </c>
      <c r="AG80" s="675">
        <f>IF(Analiza!AE$84="","",Analiza!AE$84)</f>
        <v>2045</v>
      </c>
      <c r="AH80" s="675" t="str">
        <f>IF(Analiza!AF$84="","",Analiza!AF$84)</f>
        <v/>
      </c>
      <c r="AI80" s="675" t="str">
        <f>IF(Analiza!AG$84="","",Analiza!AG$84)</f>
        <v/>
      </c>
      <c r="AJ80" s="675" t="str">
        <f>IF(Analiza!AH$84="","",Analiza!AH$84)</f>
        <v/>
      </c>
      <c r="AK80" s="675" t="str">
        <f>IF(Analiza!AI$84="","",Analiza!AI$84)</f>
        <v/>
      </c>
      <c r="AL80" s="675" t="str">
        <f>IF(Analiza!AJ$84="","",Analiza!AJ$84)</f>
        <v/>
      </c>
    </row>
    <row r="81" spans="1:38" ht="12.75" customHeight="1">
      <c r="A81" s="759"/>
      <c r="B81" s="752" t="s">
        <v>68</v>
      </c>
      <c r="C81" s="668" t="str">
        <f>IF(D81="","",1)</f>
        <v/>
      </c>
      <c r="D81" s="550"/>
      <c r="E81" s="551"/>
      <c r="F81" s="488"/>
      <c r="G81" s="489"/>
      <c r="H81" s="669" t="str">
        <f t="shared" ref="H81:H100" si="2">IF(E81="","",IF(E81&lt;SUM(I81:AL81),"Za duża wartość w latach",IF(E81&gt;SUM(I81:AL81),"Za mała wartość w latach","")))</f>
        <v/>
      </c>
      <c r="I81" s="490"/>
      <c r="J81" s="491"/>
      <c r="K81" s="491"/>
      <c r="L81" s="491"/>
      <c r="M81" s="491"/>
      <c r="N81" s="491"/>
      <c r="O81" s="491"/>
      <c r="P81" s="491"/>
      <c r="Q81" s="491"/>
      <c r="R81" s="491"/>
      <c r="S81" s="491"/>
      <c r="T81" s="491"/>
      <c r="U81" s="491"/>
      <c r="V81" s="491"/>
      <c r="W81" s="491"/>
      <c r="X81" s="491"/>
      <c r="Y81" s="491"/>
      <c r="Z81" s="491"/>
      <c r="AA81" s="491"/>
      <c r="AB81" s="491"/>
      <c r="AC81" s="491"/>
      <c r="AD81" s="491"/>
      <c r="AE81" s="491"/>
      <c r="AF81" s="491"/>
      <c r="AG81" s="491"/>
      <c r="AH81" s="491"/>
      <c r="AI81" s="491"/>
      <c r="AJ81" s="491"/>
      <c r="AK81" s="491"/>
      <c r="AL81" s="492"/>
    </row>
    <row r="82" spans="1:38" ht="12.75" customHeight="1">
      <c r="A82" s="759"/>
      <c r="B82" s="752" t="s">
        <v>68</v>
      </c>
      <c r="C82" s="670" t="str">
        <f t="shared" ref="C82:C100" si="3">IF(D82="","",C81+1)</f>
        <v/>
      </c>
      <c r="D82" s="552"/>
      <c r="E82" s="553"/>
      <c r="F82" s="493"/>
      <c r="G82" s="494"/>
      <c r="H82" s="671" t="str">
        <f t="shared" si="2"/>
        <v/>
      </c>
      <c r="I82" s="495"/>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7"/>
    </row>
    <row r="83" spans="1:38" ht="12.75" customHeight="1">
      <c r="A83" s="759"/>
      <c r="B83" s="752" t="s">
        <v>68</v>
      </c>
      <c r="C83" s="670" t="str">
        <f t="shared" si="3"/>
        <v/>
      </c>
      <c r="D83" s="552"/>
      <c r="E83" s="553"/>
      <c r="F83" s="493"/>
      <c r="G83" s="494"/>
      <c r="H83" s="671" t="str">
        <f t="shared" si="2"/>
        <v/>
      </c>
      <c r="I83" s="495"/>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7"/>
    </row>
    <row r="84" spans="1:38" ht="12.75" customHeight="1">
      <c r="A84" s="759"/>
      <c r="B84" s="752" t="s">
        <v>68</v>
      </c>
      <c r="C84" s="670" t="str">
        <f t="shared" si="3"/>
        <v/>
      </c>
      <c r="D84" s="552"/>
      <c r="E84" s="553"/>
      <c r="F84" s="493"/>
      <c r="G84" s="494"/>
      <c r="H84" s="671" t="str">
        <f t="shared" si="2"/>
        <v/>
      </c>
      <c r="I84" s="495"/>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7"/>
    </row>
    <row r="85" spans="1:38" ht="12.75" customHeight="1">
      <c r="A85" s="759"/>
      <c r="B85" s="752" t="s">
        <v>68</v>
      </c>
      <c r="C85" s="670" t="str">
        <f t="shared" si="3"/>
        <v/>
      </c>
      <c r="D85" s="552"/>
      <c r="E85" s="556"/>
      <c r="F85" s="493"/>
      <c r="G85" s="494"/>
      <c r="H85" s="671" t="str">
        <f t="shared" si="2"/>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59"/>
      <c r="B86" s="752" t="s">
        <v>68</v>
      </c>
      <c r="C86" s="670" t="str">
        <f t="shared" si="3"/>
        <v/>
      </c>
      <c r="D86" s="552"/>
      <c r="E86" s="556"/>
      <c r="F86" s="493"/>
      <c r="G86" s="494"/>
      <c r="H86" s="671" t="str">
        <f t="shared" si="2"/>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59"/>
      <c r="B87" s="752" t="s">
        <v>68</v>
      </c>
      <c r="C87" s="670" t="str">
        <f t="shared" si="3"/>
        <v/>
      </c>
      <c r="D87" s="552"/>
      <c r="E87" s="556"/>
      <c r="F87" s="493"/>
      <c r="G87" s="494"/>
      <c r="H87" s="671" t="str">
        <f t="shared" si="2"/>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59"/>
      <c r="B88" s="752" t="s">
        <v>68</v>
      </c>
      <c r="C88" s="670" t="str">
        <f t="shared" si="3"/>
        <v/>
      </c>
      <c r="D88" s="552"/>
      <c r="E88" s="556"/>
      <c r="F88" s="493"/>
      <c r="G88" s="494"/>
      <c r="H88" s="671" t="str">
        <f t="shared" si="2"/>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59"/>
      <c r="B89" s="752" t="s">
        <v>68</v>
      </c>
      <c r="C89" s="670" t="str">
        <f t="shared" si="3"/>
        <v/>
      </c>
      <c r="D89" s="552"/>
      <c r="E89" s="556"/>
      <c r="F89" s="493"/>
      <c r="G89" s="494"/>
      <c r="H89" s="671" t="str">
        <f t="shared" si="2"/>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59"/>
      <c r="B90" s="752" t="s">
        <v>68</v>
      </c>
      <c r="C90" s="670" t="str">
        <f t="shared" si="3"/>
        <v/>
      </c>
      <c r="D90" s="552"/>
      <c r="E90" s="556"/>
      <c r="F90" s="493"/>
      <c r="G90" s="494"/>
      <c r="H90" s="671" t="str">
        <f t="shared" si="2"/>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59"/>
      <c r="B91" s="752" t="s">
        <v>68</v>
      </c>
      <c r="C91" s="670" t="str">
        <f t="shared" si="3"/>
        <v/>
      </c>
      <c r="D91" s="552"/>
      <c r="E91" s="556"/>
      <c r="F91" s="493"/>
      <c r="G91" s="494"/>
      <c r="H91" s="671" t="str">
        <f t="shared" si="2"/>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59"/>
      <c r="B92" s="752" t="s">
        <v>68</v>
      </c>
      <c r="C92" s="670" t="str">
        <f t="shared" si="3"/>
        <v/>
      </c>
      <c r="D92" s="552"/>
      <c r="E92" s="556"/>
      <c r="F92" s="493"/>
      <c r="G92" s="494"/>
      <c r="H92" s="671" t="str">
        <f t="shared" si="2"/>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59"/>
      <c r="B93" s="752" t="s">
        <v>68</v>
      </c>
      <c r="C93" s="670" t="str">
        <f t="shared" si="3"/>
        <v/>
      </c>
      <c r="D93" s="552"/>
      <c r="E93" s="556"/>
      <c r="F93" s="493"/>
      <c r="G93" s="494"/>
      <c r="H93" s="671" t="str">
        <f t="shared" si="2"/>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59"/>
      <c r="B94" s="752" t="s">
        <v>68</v>
      </c>
      <c r="C94" s="670" t="str">
        <f t="shared" si="3"/>
        <v/>
      </c>
      <c r="D94" s="552"/>
      <c r="E94" s="556"/>
      <c r="F94" s="493"/>
      <c r="G94" s="494"/>
      <c r="H94" s="671" t="str">
        <f t="shared" si="2"/>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59"/>
      <c r="B95" s="752" t="s">
        <v>68</v>
      </c>
      <c r="C95" s="670" t="str">
        <f t="shared" si="3"/>
        <v/>
      </c>
      <c r="D95" s="552"/>
      <c r="E95" s="556"/>
      <c r="F95" s="493"/>
      <c r="G95" s="494"/>
      <c r="H95" s="671" t="str">
        <f t="shared" si="2"/>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59"/>
      <c r="B96" s="752" t="s">
        <v>68</v>
      </c>
      <c r="C96" s="670" t="str">
        <f t="shared" si="3"/>
        <v/>
      </c>
      <c r="D96" s="552"/>
      <c r="E96" s="556"/>
      <c r="F96" s="493"/>
      <c r="G96" s="494"/>
      <c r="H96" s="671" t="str">
        <f t="shared" si="2"/>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59"/>
      <c r="B97" s="752" t="s">
        <v>68</v>
      </c>
      <c r="C97" s="670" t="str">
        <f t="shared" si="3"/>
        <v/>
      </c>
      <c r="D97" s="552"/>
      <c r="E97" s="556"/>
      <c r="F97" s="493"/>
      <c r="G97" s="494"/>
      <c r="H97" s="671" t="str">
        <f t="shared" si="2"/>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59"/>
      <c r="B98" s="752" t="s">
        <v>68</v>
      </c>
      <c r="C98" s="670" t="str">
        <f t="shared" si="3"/>
        <v/>
      </c>
      <c r="D98" s="552"/>
      <c r="E98" s="556"/>
      <c r="F98" s="493"/>
      <c r="G98" s="494"/>
      <c r="H98" s="671" t="str">
        <f t="shared" si="2"/>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59"/>
      <c r="B99" s="752" t="s">
        <v>68</v>
      </c>
      <c r="C99" s="670" t="str">
        <f t="shared" si="3"/>
        <v/>
      </c>
      <c r="D99" s="552"/>
      <c r="E99" s="556"/>
      <c r="F99" s="493"/>
      <c r="G99" s="494"/>
      <c r="H99" s="671" t="str">
        <f t="shared" si="2"/>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3.5" customHeight="1" thickBot="1">
      <c r="A100" s="759"/>
      <c r="B100" s="752" t="s">
        <v>68</v>
      </c>
      <c r="C100" s="670" t="str">
        <f t="shared" si="3"/>
        <v/>
      </c>
      <c r="D100" s="554"/>
      <c r="E100" s="557"/>
      <c r="F100" s="498"/>
      <c r="G100" s="499"/>
      <c r="H100" s="671" t="str">
        <f t="shared" si="2"/>
        <v/>
      </c>
      <c r="I100" s="500"/>
      <c r="J100" s="501"/>
      <c r="K100" s="501"/>
      <c r="L100" s="501"/>
      <c r="M100" s="501"/>
      <c r="N100" s="501"/>
      <c r="O100" s="501"/>
      <c r="P100" s="501"/>
      <c r="Q100" s="501"/>
      <c r="R100" s="501"/>
      <c r="S100" s="501"/>
      <c r="T100" s="501"/>
      <c r="U100" s="501"/>
      <c r="V100" s="501"/>
      <c r="W100" s="501"/>
      <c r="X100" s="501"/>
      <c r="Y100" s="501"/>
      <c r="Z100" s="501"/>
      <c r="AA100" s="501"/>
      <c r="AB100" s="501"/>
      <c r="AC100" s="501"/>
      <c r="AD100" s="501"/>
      <c r="AE100" s="501"/>
      <c r="AF100" s="501"/>
      <c r="AG100" s="501"/>
      <c r="AH100" s="501"/>
      <c r="AI100" s="501"/>
      <c r="AJ100" s="501"/>
      <c r="AK100" s="501"/>
      <c r="AL100" s="502"/>
    </row>
    <row r="101" spans="1:38" s="317" customFormat="1" ht="19.5" hidden="1" customHeight="1">
      <c r="A101" s="676" t="s">
        <v>115</v>
      </c>
      <c r="B101" s="752"/>
      <c r="C101" s="316"/>
      <c r="D101" s="387" t="s">
        <v>115</v>
      </c>
      <c r="E101" s="387"/>
      <c r="F101" s="387"/>
      <c r="G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row>
    <row r="102" spans="1:38" ht="11.25" hidden="1" customHeight="1">
      <c r="A102" s="763"/>
      <c r="B102" s="752"/>
      <c r="C102" s="796" t="s">
        <v>116</v>
      </c>
      <c r="D102" s="798" t="s">
        <v>117</v>
      </c>
      <c r="E102" s="794" t="s">
        <v>118</v>
      </c>
      <c r="F102" s="800"/>
      <c r="G102" s="802"/>
      <c r="H102" s="794" t="s">
        <v>119</v>
      </c>
      <c r="I102" s="335" t="str">
        <f>IF(Analiza!G$83="","",Analiza!G$83)</f>
        <v>Faza oper.</v>
      </c>
      <c r="J102" s="335" t="str">
        <f>IF(Analiza!H$83="","",Analiza!H$83)</f>
        <v>Faza oper.</v>
      </c>
      <c r="K102" s="335" t="str">
        <f>IF(Analiza!I$83="","",Analiza!I$83)</f>
        <v>Faza oper.</v>
      </c>
      <c r="L102" s="335" t="str">
        <f>IF(Analiza!J$83="","",Analiza!J$83)</f>
        <v>Faza oper.</v>
      </c>
      <c r="M102" s="335" t="str">
        <f>IF(Analiza!K$83="","",Analiza!K$83)</f>
        <v>Faza oper.</v>
      </c>
      <c r="N102" s="335" t="str">
        <f>IF(Analiza!L$83="","",Analiza!L$83)</f>
        <v>Faza oper.</v>
      </c>
      <c r="O102" s="335" t="str">
        <f>IF(Analiza!M$83="","",Analiza!M$83)</f>
        <v>Faza oper.</v>
      </c>
      <c r="P102" s="335" t="str">
        <f>IF(Analiza!N$83="","",Analiza!N$83)</f>
        <v>Faza oper.</v>
      </c>
      <c r="Q102" s="335" t="str">
        <f>IF(Analiza!O$83="","",Analiza!O$83)</f>
        <v>Faza oper.</v>
      </c>
      <c r="R102" s="335" t="str">
        <f>IF(Analiza!P$83="","",Analiza!P$83)</f>
        <v>Faza oper.</v>
      </c>
      <c r="S102" s="335" t="str">
        <f>IF(Analiza!Q$83="","",Analiza!Q$83)</f>
        <v>Faza oper.</v>
      </c>
      <c r="T102" s="335" t="str">
        <f>IF(Analiza!R$83="","",Analiza!R$83)</f>
        <v>Faza oper.</v>
      </c>
      <c r="U102" s="335" t="str">
        <f>IF(Analiza!S$83="","",Analiza!S$83)</f>
        <v>Faza oper.</v>
      </c>
      <c r="V102" s="335" t="str">
        <f>IF(Analiza!T$83="","",Analiza!T$83)</f>
        <v>Faza oper.</v>
      </c>
      <c r="W102" s="335" t="str">
        <f>IF(Analiza!U$83="","",Analiza!U$83)</f>
        <v>Faza oper.</v>
      </c>
      <c r="X102" s="335" t="str">
        <f>IF(Analiza!V$83="","",Analiza!V$83)</f>
        <v>Faza oper.</v>
      </c>
      <c r="Y102" s="335" t="str">
        <f>IF(Analiza!W$83="","",Analiza!W$83)</f>
        <v>Faza oper.</v>
      </c>
      <c r="Z102" s="335" t="str">
        <f>IF(Analiza!X$83="","",Analiza!X$83)</f>
        <v>Faza oper.</v>
      </c>
      <c r="AA102" s="335" t="str">
        <f>IF(Analiza!Y$83="","",Analiza!Y$83)</f>
        <v>Faza oper.</v>
      </c>
      <c r="AB102" s="335" t="str">
        <f>IF(Analiza!Z$83="","",Analiza!Z$83)</f>
        <v>Faza oper.</v>
      </c>
      <c r="AC102" s="335" t="str">
        <f>IF(Analiza!AA$83="","",Analiza!AA$83)</f>
        <v>Faza oper.</v>
      </c>
      <c r="AD102" s="335" t="str">
        <f>IF(Analiza!AB$83="","",Analiza!AB$83)</f>
        <v>Faza oper.</v>
      </c>
      <c r="AE102" s="335" t="str">
        <f>IF(Analiza!AC$83="","",Analiza!AC$83)</f>
        <v>Faza oper.</v>
      </c>
      <c r="AF102" s="335" t="str">
        <f>IF(Analiza!AD$83="","",Analiza!AD$83)</f>
        <v>Faza oper.</v>
      </c>
      <c r="AG102" s="335" t="str">
        <f>IF(Analiza!AE$83="","",Analiza!AE$83)</f>
        <v>Faza oper.</v>
      </c>
      <c r="AH102" s="335" t="str">
        <f>IF(Analiza!AF$83="","",Analiza!AF$83)</f>
        <v/>
      </c>
      <c r="AI102" s="335" t="str">
        <f>IF(Analiza!AG$83="","",Analiza!AG$83)</f>
        <v/>
      </c>
      <c r="AJ102" s="335" t="str">
        <f>IF(Analiza!AH$83="","",Analiza!AH$83)</f>
        <v/>
      </c>
      <c r="AK102" s="335" t="str">
        <f>IF(Analiza!AI$83="","",Analiza!AI$83)</f>
        <v/>
      </c>
      <c r="AL102" s="335" t="str">
        <f>IF(Analiza!AJ$83="","",Analiza!AJ$83)</f>
        <v/>
      </c>
    </row>
    <row r="103" spans="1:38" ht="13.5" hidden="1" customHeight="1" thickBot="1">
      <c r="A103" s="764"/>
      <c r="B103" s="752"/>
      <c r="C103" s="797"/>
      <c r="D103" s="799"/>
      <c r="E103" s="795"/>
      <c r="F103" s="801"/>
      <c r="G103" s="803"/>
      <c r="H103" s="795"/>
      <c r="I103" s="667">
        <f>IF(Analiza!G$84="","",Analiza!G$84)</f>
        <v>2021</v>
      </c>
      <c r="J103" s="667">
        <f>IF(Analiza!H$84="","",Analiza!H$84)</f>
        <v>2022</v>
      </c>
      <c r="K103" s="667">
        <f>IF(Analiza!I$84="","",Analiza!I$84)</f>
        <v>2023</v>
      </c>
      <c r="L103" s="667">
        <f>IF(Analiza!J$84="","",Analiza!J$84)</f>
        <v>2024</v>
      </c>
      <c r="M103" s="667">
        <f>IF(Analiza!K$84="","",Analiza!K$84)</f>
        <v>2025</v>
      </c>
      <c r="N103" s="667">
        <f>IF(Analiza!L$84="","",Analiza!L$84)</f>
        <v>2026</v>
      </c>
      <c r="O103" s="667">
        <f>IF(Analiza!M$84="","",Analiza!M$84)</f>
        <v>2027</v>
      </c>
      <c r="P103" s="667">
        <f>IF(Analiza!N$84="","",Analiza!N$84)</f>
        <v>2028</v>
      </c>
      <c r="Q103" s="667">
        <f>IF(Analiza!O$84="","",Analiza!O$84)</f>
        <v>2029</v>
      </c>
      <c r="R103" s="667">
        <f>IF(Analiza!P$84="","",Analiza!P$84)</f>
        <v>2030</v>
      </c>
      <c r="S103" s="667">
        <f>IF(Analiza!Q$84="","",Analiza!Q$84)</f>
        <v>2031</v>
      </c>
      <c r="T103" s="667">
        <f>IF(Analiza!R$84="","",Analiza!R$84)</f>
        <v>2032</v>
      </c>
      <c r="U103" s="667">
        <f>IF(Analiza!S$84="","",Analiza!S$84)</f>
        <v>2033</v>
      </c>
      <c r="V103" s="667">
        <f>IF(Analiza!T$84="","",Analiza!T$84)</f>
        <v>2034</v>
      </c>
      <c r="W103" s="667">
        <f>IF(Analiza!U$84="","",Analiza!U$84)</f>
        <v>2035</v>
      </c>
      <c r="X103" s="667">
        <f>IF(Analiza!V$84="","",Analiza!V$84)</f>
        <v>2036</v>
      </c>
      <c r="Y103" s="667">
        <f>IF(Analiza!W$84="","",Analiza!W$84)</f>
        <v>2037</v>
      </c>
      <c r="Z103" s="667">
        <f>IF(Analiza!X$84="","",Analiza!X$84)</f>
        <v>2038</v>
      </c>
      <c r="AA103" s="667">
        <f>IF(Analiza!Y$84="","",Analiza!Y$84)</f>
        <v>2039</v>
      </c>
      <c r="AB103" s="667">
        <f>IF(Analiza!Z$84="","",Analiza!Z$84)</f>
        <v>2040</v>
      </c>
      <c r="AC103" s="667">
        <f>IF(Analiza!AA$84="","",Analiza!AA$84)</f>
        <v>2041</v>
      </c>
      <c r="AD103" s="667">
        <f>IF(Analiza!AB$84="","",Analiza!AB$84)</f>
        <v>2042</v>
      </c>
      <c r="AE103" s="667">
        <f>IF(Analiza!AC$84="","",Analiza!AC$84)</f>
        <v>2043</v>
      </c>
      <c r="AF103" s="667">
        <f>IF(Analiza!AD$84="","",Analiza!AD$84)</f>
        <v>2044</v>
      </c>
      <c r="AG103" s="667">
        <f>IF(Analiza!AE$84="","",Analiza!AE$84)</f>
        <v>2045</v>
      </c>
      <c r="AH103" s="667" t="str">
        <f>IF(Analiza!AF$84="","",Analiza!AF$84)</f>
        <v/>
      </c>
      <c r="AI103" s="667" t="str">
        <f>IF(Analiza!AG$84="","",Analiza!AG$84)</f>
        <v/>
      </c>
      <c r="AJ103" s="667" t="str">
        <f>IF(Analiza!AH$84="","",Analiza!AH$84)</f>
        <v/>
      </c>
      <c r="AK103" s="667" t="str">
        <f>IF(Analiza!AI$84="","",Analiza!AI$84)</f>
        <v/>
      </c>
      <c r="AL103" s="667" t="str">
        <f>IF(Analiza!AJ$84="","",Analiza!AJ$84)</f>
        <v/>
      </c>
    </row>
    <row r="104" spans="1:38" ht="13.5" hidden="1" customHeight="1" thickBot="1">
      <c r="A104" s="765"/>
      <c r="B104" s="752"/>
      <c r="C104" s="36">
        <v>1</v>
      </c>
      <c r="D104" s="677" t="s">
        <v>120</v>
      </c>
      <c r="E104" s="678">
        <f>Analiza!C130</f>
        <v>0</v>
      </c>
      <c r="F104" s="679" t="str">
        <f>IF(E104&gt;H104,"Przekroczona wartość rezerw","")</f>
        <v/>
      </c>
      <c r="G104" s="680"/>
      <c r="H104" s="681">
        <f>Analiza!F130</f>
        <v>0</v>
      </c>
      <c r="I104" s="682"/>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4"/>
    </row>
    <row r="105" spans="1:38" s="317" customFormat="1" ht="24">
      <c r="A105" s="610" t="s">
        <v>121</v>
      </c>
      <c r="B105" s="751" t="s">
        <v>5</v>
      </c>
      <c r="C105" s="316"/>
      <c r="D105" s="317" t="s">
        <v>121</v>
      </c>
      <c r="I105" s="387"/>
      <c r="J105" s="387"/>
      <c r="K105" s="387"/>
      <c r="L105" s="387"/>
      <c r="M105" s="387"/>
      <c r="N105" s="387"/>
      <c r="O105" s="387"/>
      <c r="P105" s="387"/>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row>
    <row r="106" spans="1:38" ht="24">
      <c r="A106" s="758" t="s">
        <v>122</v>
      </c>
      <c r="B106" s="751" t="s">
        <v>5</v>
      </c>
      <c r="C106" s="796" t="s">
        <v>123</v>
      </c>
      <c r="D106" s="798" t="s">
        <v>124</v>
      </c>
      <c r="E106" s="794" t="s">
        <v>110</v>
      </c>
      <c r="F106" s="794" t="s">
        <v>111</v>
      </c>
      <c r="G106" s="804" t="s">
        <v>112</v>
      </c>
      <c r="H106" s="794" t="s">
        <v>125</v>
      </c>
      <c r="I106" s="335" t="str">
        <f>IF(Analiza!G$83="","",Analiza!G$83)</f>
        <v>Faza oper.</v>
      </c>
      <c r="J106" s="335" t="str">
        <f>IF(Analiza!H$83="","",Analiza!H$83)</f>
        <v>Faza oper.</v>
      </c>
      <c r="K106" s="335" t="str">
        <f>IF(Analiza!I$83="","",Analiza!I$83)</f>
        <v>Faza oper.</v>
      </c>
      <c r="L106" s="335" t="str">
        <f>IF(Analiza!J$83="","",Analiza!J$83)</f>
        <v>Faza oper.</v>
      </c>
      <c r="M106" s="335" t="str">
        <f>IF(Analiza!K$83="","",Analiza!K$83)</f>
        <v>Faza oper.</v>
      </c>
      <c r="N106" s="335" t="str">
        <f>IF(Analiza!L$83="","",Analiza!L$83)</f>
        <v>Faza oper.</v>
      </c>
      <c r="O106" s="335" t="str">
        <f>IF(Analiza!M$83="","",Analiza!M$83)</f>
        <v>Faza oper.</v>
      </c>
      <c r="P106" s="335" t="str">
        <f>IF(Analiza!N$83="","",Analiza!N$83)</f>
        <v>Faza oper.</v>
      </c>
      <c r="Q106" s="335" t="str">
        <f>IF(Analiza!O$83="","",Analiza!O$83)</f>
        <v>Faza oper.</v>
      </c>
      <c r="R106" s="335" t="str">
        <f>IF(Analiza!P$83="","",Analiza!P$83)</f>
        <v>Faza oper.</v>
      </c>
      <c r="S106" s="335" t="str">
        <f>IF(Analiza!Q$83="","",Analiza!Q$83)</f>
        <v>Faza oper.</v>
      </c>
      <c r="T106" s="335" t="str">
        <f>IF(Analiza!R$83="","",Analiza!R$83)</f>
        <v>Faza oper.</v>
      </c>
      <c r="U106" s="335" t="str">
        <f>IF(Analiza!S$83="","",Analiza!S$83)</f>
        <v>Faza oper.</v>
      </c>
      <c r="V106" s="335" t="str">
        <f>IF(Analiza!T$83="","",Analiza!T$83)</f>
        <v>Faza oper.</v>
      </c>
      <c r="W106" s="335" t="str">
        <f>IF(Analiza!U$83="","",Analiza!U$83)</f>
        <v>Faza oper.</v>
      </c>
      <c r="X106" s="335" t="str">
        <f>IF(Analiza!V$83="","",Analiza!V$83)</f>
        <v>Faza oper.</v>
      </c>
      <c r="Y106" s="335" t="str">
        <f>IF(Analiza!W$83="","",Analiza!W$83)</f>
        <v>Faza oper.</v>
      </c>
      <c r="Z106" s="335" t="str">
        <f>IF(Analiza!X$83="","",Analiza!X$83)</f>
        <v>Faza oper.</v>
      </c>
      <c r="AA106" s="335" t="str">
        <f>IF(Analiza!Y$83="","",Analiza!Y$83)</f>
        <v>Faza oper.</v>
      </c>
      <c r="AB106" s="335" t="str">
        <f>IF(Analiza!Z$83="","",Analiza!Z$83)</f>
        <v>Faza oper.</v>
      </c>
      <c r="AC106" s="335" t="str">
        <f>IF(Analiza!AA$83="","",Analiza!AA$83)</f>
        <v>Faza oper.</v>
      </c>
      <c r="AD106" s="335" t="str">
        <f>IF(Analiza!AB$83="","",Analiza!AB$83)</f>
        <v>Faza oper.</v>
      </c>
      <c r="AE106" s="335" t="str">
        <f>IF(Analiza!AC$83="","",Analiza!AC$83)</f>
        <v>Faza oper.</v>
      </c>
      <c r="AF106" s="335" t="str">
        <f>IF(Analiza!AD$83="","",Analiza!AD$83)</f>
        <v>Faza oper.</v>
      </c>
      <c r="AG106" s="335" t="str">
        <f>IF(Analiza!AE$83="","",Analiza!AE$83)</f>
        <v>Faza oper.</v>
      </c>
      <c r="AH106" s="335" t="str">
        <f>IF(Analiza!AF$83="","",Analiza!AF$83)</f>
        <v/>
      </c>
      <c r="AI106" s="335" t="str">
        <f>IF(Analiza!AG$83="","",Analiza!AG$83)</f>
        <v/>
      </c>
      <c r="AJ106" s="335" t="str">
        <f>IF(Analiza!AH$83="","",Analiza!AH$83)</f>
        <v/>
      </c>
      <c r="AK106" s="335" t="str">
        <f>IF(Analiza!AI$83="","",Analiza!AI$83)</f>
        <v/>
      </c>
      <c r="AL106" s="335" t="str">
        <f>IF(Analiza!AJ$83="","",Analiza!AJ$83)</f>
        <v/>
      </c>
    </row>
    <row r="107" spans="1:38" ht="24">
      <c r="A107" s="766"/>
      <c r="B107" s="751" t="s">
        <v>5</v>
      </c>
      <c r="C107" s="797"/>
      <c r="D107" s="799"/>
      <c r="E107" s="795"/>
      <c r="F107" s="795"/>
      <c r="G107" s="805"/>
      <c r="H107" s="795"/>
      <c r="I107" s="335">
        <f>IF(Analiza!G$84="","",Analiza!G$84)</f>
        <v>2021</v>
      </c>
      <c r="J107" s="335">
        <f>IF(Analiza!H$84="","",Analiza!H$84)</f>
        <v>2022</v>
      </c>
      <c r="K107" s="335">
        <f>IF(Analiza!I$84="","",Analiza!I$84)</f>
        <v>2023</v>
      </c>
      <c r="L107" s="335">
        <f>IF(Analiza!J$84="","",Analiza!J$84)</f>
        <v>2024</v>
      </c>
      <c r="M107" s="335">
        <f>IF(Analiza!K$84="","",Analiza!K$84)</f>
        <v>2025</v>
      </c>
      <c r="N107" s="335">
        <f>IF(Analiza!L$84="","",Analiza!L$84)</f>
        <v>2026</v>
      </c>
      <c r="O107" s="335">
        <f>IF(Analiza!M$84="","",Analiza!M$84)</f>
        <v>2027</v>
      </c>
      <c r="P107" s="335">
        <f>IF(Analiza!N$84="","",Analiza!N$84)</f>
        <v>2028</v>
      </c>
      <c r="Q107" s="335">
        <f>IF(Analiza!O$84="","",Analiza!O$84)</f>
        <v>2029</v>
      </c>
      <c r="R107" s="335">
        <f>IF(Analiza!P$84="","",Analiza!P$84)</f>
        <v>2030</v>
      </c>
      <c r="S107" s="335">
        <f>IF(Analiza!Q$84="","",Analiza!Q$84)</f>
        <v>2031</v>
      </c>
      <c r="T107" s="335">
        <f>IF(Analiza!R$84="","",Analiza!R$84)</f>
        <v>2032</v>
      </c>
      <c r="U107" s="335">
        <f>IF(Analiza!S$84="","",Analiza!S$84)</f>
        <v>2033</v>
      </c>
      <c r="V107" s="335">
        <f>IF(Analiza!T$84="","",Analiza!T$84)</f>
        <v>2034</v>
      </c>
      <c r="W107" s="335">
        <f>IF(Analiza!U$84="","",Analiza!U$84)</f>
        <v>2035</v>
      </c>
      <c r="X107" s="335">
        <f>IF(Analiza!V$84="","",Analiza!V$84)</f>
        <v>2036</v>
      </c>
      <c r="Y107" s="335">
        <f>IF(Analiza!W$84="","",Analiza!W$84)</f>
        <v>2037</v>
      </c>
      <c r="Z107" s="335">
        <f>IF(Analiza!X$84="","",Analiza!X$84)</f>
        <v>2038</v>
      </c>
      <c r="AA107" s="335">
        <f>IF(Analiza!Y$84="","",Analiza!Y$84)</f>
        <v>2039</v>
      </c>
      <c r="AB107" s="335">
        <f>IF(Analiza!Z$84="","",Analiza!Z$84)</f>
        <v>2040</v>
      </c>
      <c r="AC107" s="335">
        <f>IF(Analiza!AA$84="","",Analiza!AA$84)</f>
        <v>2041</v>
      </c>
      <c r="AD107" s="335">
        <f>IF(Analiza!AB$84="","",Analiza!AB$84)</f>
        <v>2042</v>
      </c>
      <c r="AE107" s="335">
        <f>IF(Analiza!AC$84="","",Analiza!AC$84)</f>
        <v>2043</v>
      </c>
      <c r="AF107" s="335">
        <f>IF(Analiza!AD$84="","",Analiza!AD$84)</f>
        <v>2044</v>
      </c>
      <c r="AG107" s="335">
        <f>IF(Analiza!AE$84="","",Analiza!AE$84)</f>
        <v>2045</v>
      </c>
      <c r="AH107" s="335" t="str">
        <f>IF(Analiza!AF$84="","",Analiza!AF$84)</f>
        <v/>
      </c>
      <c r="AI107" s="335" t="str">
        <f>IF(Analiza!AG$84="","",Analiza!AG$84)</f>
        <v/>
      </c>
      <c r="AJ107" s="335" t="str">
        <f>IF(Analiza!AH$84="","",Analiza!AH$84)</f>
        <v/>
      </c>
      <c r="AK107" s="335" t="str">
        <f>IF(Analiza!AI$84="","",Analiza!AI$84)</f>
        <v/>
      </c>
      <c r="AL107" s="335" t="str">
        <f>IF(Analiza!AJ$84="","",Analiza!AJ$84)</f>
        <v/>
      </c>
    </row>
    <row r="108" spans="1:38" s="18" customFormat="1" ht="13.5" customHeight="1" thickBot="1">
      <c r="A108" s="766"/>
      <c r="B108" s="752" t="s">
        <v>68</v>
      </c>
      <c r="C108" s="685" t="s">
        <v>126</v>
      </c>
      <c r="D108" s="686" t="s">
        <v>127</v>
      </c>
      <c r="E108" s="687"/>
      <c r="F108" s="688"/>
      <c r="G108" s="688"/>
      <c r="H108" s="688"/>
      <c r="I108" s="689"/>
      <c r="J108" s="689"/>
      <c r="K108" s="689"/>
      <c r="L108" s="689"/>
      <c r="M108" s="689"/>
      <c r="N108" s="689"/>
      <c r="O108" s="689"/>
      <c r="P108" s="689"/>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90"/>
    </row>
    <row r="109" spans="1:38" ht="12.75" customHeight="1">
      <c r="A109" s="766"/>
      <c r="B109" s="752" t="s">
        <v>68</v>
      </c>
      <c r="C109" s="691" t="str">
        <f>IF(C59="","",C59)</f>
        <v/>
      </c>
      <c r="D109" s="503" t="str">
        <f>IF(D59="","",D59)</f>
        <v/>
      </c>
      <c r="E109" s="504" t="str">
        <f>IF(SUM(I109:AL109)=0,"",SUM(I109:AL109))</f>
        <v/>
      </c>
      <c r="F109" s="505" t="str">
        <f t="shared" ref="F109:G124" si="4">IF(F59="","",F59)</f>
        <v/>
      </c>
      <c r="G109" s="506" t="str">
        <f t="shared" si="4"/>
        <v/>
      </c>
      <c r="H109" s="692" t="s">
        <v>125</v>
      </c>
      <c r="I109" s="507"/>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508"/>
      <c r="AK109" s="508"/>
      <c r="AL109" s="509"/>
    </row>
    <row r="110" spans="1:38" ht="12.75" customHeight="1">
      <c r="A110" s="766"/>
      <c r="B110" s="752" t="s">
        <v>68</v>
      </c>
      <c r="C110" s="693" t="str">
        <f t="shared" ref="C110:D125" si="5">IF(C60="","",C60)</f>
        <v/>
      </c>
      <c r="D110" s="510" t="str">
        <f t="shared" si="5"/>
        <v/>
      </c>
      <c r="E110" s="511" t="str">
        <f t="shared" ref="E110:E128" si="6">IF(SUM(I110:AL110)=0,"",SUM(I110:AL110))</f>
        <v/>
      </c>
      <c r="F110" s="512" t="str">
        <f t="shared" si="4"/>
        <v/>
      </c>
      <c r="G110" s="513" t="str">
        <f t="shared" si="4"/>
        <v/>
      </c>
      <c r="H110" s="694" t="s">
        <v>125</v>
      </c>
      <c r="I110" s="514"/>
      <c r="J110" s="515"/>
      <c r="K110" s="515"/>
      <c r="L110" s="515"/>
      <c r="M110" s="515"/>
      <c r="N110" s="515"/>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6"/>
    </row>
    <row r="111" spans="1:38" ht="12.75" customHeight="1">
      <c r="A111" s="766"/>
      <c r="B111" s="752" t="s">
        <v>68</v>
      </c>
      <c r="C111" s="693" t="str">
        <f t="shared" si="5"/>
        <v/>
      </c>
      <c r="D111" s="510" t="str">
        <f t="shared" si="5"/>
        <v/>
      </c>
      <c r="E111" s="511" t="str">
        <f t="shared" si="6"/>
        <v/>
      </c>
      <c r="F111" s="512" t="str">
        <f t="shared" si="4"/>
        <v/>
      </c>
      <c r="G111" s="513" t="str">
        <f t="shared" si="4"/>
        <v/>
      </c>
      <c r="H111" s="694" t="s">
        <v>125</v>
      </c>
      <c r="I111" s="514"/>
      <c r="J111" s="515"/>
      <c r="K111" s="515"/>
      <c r="L111" s="515"/>
      <c r="M111" s="515"/>
      <c r="N111" s="515"/>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515"/>
      <c r="AK111" s="515"/>
      <c r="AL111" s="516"/>
    </row>
    <row r="112" spans="1:38" ht="12.75" customHeight="1">
      <c r="A112" s="766"/>
      <c r="B112" s="752" t="s">
        <v>68</v>
      </c>
      <c r="C112" s="693" t="str">
        <f t="shared" si="5"/>
        <v/>
      </c>
      <c r="D112" s="510" t="str">
        <f t="shared" si="5"/>
        <v/>
      </c>
      <c r="E112" s="511" t="str">
        <f t="shared" si="6"/>
        <v/>
      </c>
      <c r="F112" s="512" t="str">
        <f t="shared" si="4"/>
        <v/>
      </c>
      <c r="G112" s="513" t="str">
        <f t="shared" si="4"/>
        <v/>
      </c>
      <c r="H112" s="694" t="s">
        <v>125</v>
      </c>
      <c r="I112" s="514"/>
      <c r="J112" s="515"/>
      <c r="K112" s="515"/>
      <c r="L112" s="515"/>
      <c r="M112" s="515"/>
      <c r="N112" s="515"/>
      <c r="O112" s="515"/>
      <c r="P112" s="515"/>
      <c r="Q112" s="515"/>
      <c r="R112" s="515"/>
      <c r="S112" s="515"/>
      <c r="T112" s="515"/>
      <c r="U112" s="515"/>
      <c r="V112" s="515"/>
      <c r="W112" s="515"/>
      <c r="X112" s="515"/>
      <c r="Y112" s="515"/>
      <c r="Z112" s="515"/>
      <c r="AA112" s="515"/>
      <c r="AB112" s="515"/>
      <c r="AC112" s="515"/>
      <c r="AD112" s="515"/>
      <c r="AE112" s="515"/>
      <c r="AF112" s="515"/>
      <c r="AG112" s="515"/>
      <c r="AH112" s="515"/>
      <c r="AI112" s="515"/>
      <c r="AJ112" s="515"/>
      <c r="AK112" s="515"/>
      <c r="AL112" s="516"/>
    </row>
    <row r="113" spans="1:38" ht="12.75" customHeight="1">
      <c r="A113" s="766"/>
      <c r="B113" s="752" t="s">
        <v>68</v>
      </c>
      <c r="C113" s="693" t="str">
        <f t="shared" si="5"/>
        <v/>
      </c>
      <c r="D113" s="510" t="str">
        <f t="shared" si="5"/>
        <v/>
      </c>
      <c r="E113" s="511" t="str">
        <f t="shared" si="6"/>
        <v/>
      </c>
      <c r="F113" s="512" t="str">
        <f t="shared" si="4"/>
        <v/>
      </c>
      <c r="G113" s="513" t="str">
        <f t="shared" si="4"/>
        <v/>
      </c>
      <c r="H113" s="694" t="s">
        <v>125</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66"/>
      <c r="B114" s="752" t="s">
        <v>68</v>
      </c>
      <c r="C114" s="693" t="str">
        <f t="shared" si="5"/>
        <v/>
      </c>
      <c r="D114" s="510" t="str">
        <f t="shared" si="5"/>
        <v/>
      </c>
      <c r="E114" s="511" t="str">
        <f t="shared" si="6"/>
        <v/>
      </c>
      <c r="F114" s="512" t="str">
        <f t="shared" si="4"/>
        <v/>
      </c>
      <c r="G114" s="513" t="str">
        <f t="shared" si="4"/>
        <v/>
      </c>
      <c r="H114" s="694" t="s">
        <v>125</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66"/>
      <c r="B115" s="752" t="s">
        <v>68</v>
      </c>
      <c r="C115" s="693" t="str">
        <f t="shared" si="5"/>
        <v/>
      </c>
      <c r="D115" s="510" t="str">
        <f t="shared" si="5"/>
        <v/>
      </c>
      <c r="E115" s="511" t="str">
        <f t="shared" si="6"/>
        <v/>
      </c>
      <c r="F115" s="512" t="str">
        <f t="shared" si="4"/>
        <v/>
      </c>
      <c r="G115" s="513" t="str">
        <f t="shared" si="4"/>
        <v/>
      </c>
      <c r="H115" s="694" t="s">
        <v>125</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66"/>
      <c r="B116" s="752" t="s">
        <v>68</v>
      </c>
      <c r="C116" s="693" t="str">
        <f t="shared" si="5"/>
        <v/>
      </c>
      <c r="D116" s="510" t="str">
        <f t="shared" si="5"/>
        <v/>
      </c>
      <c r="E116" s="511" t="str">
        <f t="shared" si="6"/>
        <v/>
      </c>
      <c r="F116" s="512" t="str">
        <f t="shared" si="4"/>
        <v/>
      </c>
      <c r="G116" s="513" t="str">
        <f t="shared" si="4"/>
        <v/>
      </c>
      <c r="H116" s="694" t="s">
        <v>125</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66"/>
      <c r="B117" s="752" t="s">
        <v>68</v>
      </c>
      <c r="C117" s="693" t="str">
        <f t="shared" si="5"/>
        <v/>
      </c>
      <c r="D117" s="510" t="str">
        <f t="shared" si="5"/>
        <v/>
      </c>
      <c r="E117" s="511" t="str">
        <f t="shared" si="6"/>
        <v/>
      </c>
      <c r="F117" s="512" t="str">
        <f t="shared" si="4"/>
        <v/>
      </c>
      <c r="G117" s="513" t="str">
        <f t="shared" si="4"/>
        <v/>
      </c>
      <c r="H117" s="694" t="s">
        <v>125</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66"/>
      <c r="B118" s="752" t="s">
        <v>68</v>
      </c>
      <c r="C118" s="693" t="str">
        <f t="shared" si="5"/>
        <v/>
      </c>
      <c r="D118" s="510" t="str">
        <f t="shared" si="5"/>
        <v/>
      </c>
      <c r="E118" s="511" t="str">
        <f t="shared" si="6"/>
        <v/>
      </c>
      <c r="F118" s="512" t="str">
        <f t="shared" si="4"/>
        <v/>
      </c>
      <c r="G118" s="513" t="str">
        <f t="shared" si="4"/>
        <v/>
      </c>
      <c r="H118" s="694" t="s">
        <v>125</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66"/>
      <c r="B119" s="752" t="s">
        <v>68</v>
      </c>
      <c r="C119" s="693" t="str">
        <f t="shared" si="5"/>
        <v/>
      </c>
      <c r="D119" s="510" t="str">
        <f t="shared" si="5"/>
        <v/>
      </c>
      <c r="E119" s="511" t="str">
        <f t="shared" si="6"/>
        <v/>
      </c>
      <c r="F119" s="512" t="str">
        <f t="shared" si="4"/>
        <v/>
      </c>
      <c r="G119" s="513" t="str">
        <f t="shared" si="4"/>
        <v/>
      </c>
      <c r="H119" s="694" t="s">
        <v>125</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66"/>
      <c r="B120" s="752" t="s">
        <v>68</v>
      </c>
      <c r="C120" s="693" t="str">
        <f t="shared" si="5"/>
        <v/>
      </c>
      <c r="D120" s="510" t="str">
        <f t="shared" si="5"/>
        <v/>
      </c>
      <c r="E120" s="511" t="str">
        <f t="shared" si="6"/>
        <v/>
      </c>
      <c r="F120" s="512" t="str">
        <f t="shared" si="4"/>
        <v/>
      </c>
      <c r="G120" s="513" t="str">
        <f t="shared" si="4"/>
        <v/>
      </c>
      <c r="H120" s="694" t="s">
        <v>125</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66"/>
      <c r="B121" s="752" t="s">
        <v>68</v>
      </c>
      <c r="C121" s="693" t="str">
        <f t="shared" si="5"/>
        <v/>
      </c>
      <c r="D121" s="510" t="str">
        <f t="shared" si="5"/>
        <v/>
      </c>
      <c r="E121" s="511" t="str">
        <f t="shared" si="6"/>
        <v/>
      </c>
      <c r="F121" s="512" t="str">
        <f t="shared" si="4"/>
        <v/>
      </c>
      <c r="G121" s="513" t="str">
        <f t="shared" si="4"/>
        <v/>
      </c>
      <c r="H121" s="694" t="s">
        <v>125</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66"/>
      <c r="B122" s="752" t="s">
        <v>68</v>
      </c>
      <c r="C122" s="693" t="str">
        <f t="shared" si="5"/>
        <v/>
      </c>
      <c r="D122" s="510" t="str">
        <f t="shared" si="5"/>
        <v/>
      </c>
      <c r="E122" s="511" t="str">
        <f t="shared" si="6"/>
        <v/>
      </c>
      <c r="F122" s="512" t="str">
        <f t="shared" si="4"/>
        <v/>
      </c>
      <c r="G122" s="513" t="str">
        <f t="shared" si="4"/>
        <v/>
      </c>
      <c r="H122" s="694" t="s">
        <v>125</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66"/>
      <c r="B123" s="752" t="s">
        <v>68</v>
      </c>
      <c r="C123" s="693" t="str">
        <f t="shared" si="5"/>
        <v/>
      </c>
      <c r="D123" s="510" t="str">
        <f t="shared" si="5"/>
        <v/>
      </c>
      <c r="E123" s="511" t="str">
        <f t="shared" si="6"/>
        <v/>
      </c>
      <c r="F123" s="512" t="str">
        <f t="shared" si="4"/>
        <v/>
      </c>
      <c r="G123" s="513" t="str">
        <f t="shared" si="4"/>
        <v/>
      </c>
      <c r="H123" s="694" t="s">
        <v>125</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66"/>
      <c r="B124" s="752" t="s">
        <v>68</v>
      </c>
      <c r="C124" s="693" t="str">
        <f t="shared" si="5"/>
        <v/>
      </c>
      <c r="D124" s="510" t="str">
        <f t="shared" si="5"/>
        <v/>
      </c>
      <c r="E124" s="511" t="str">
        <f t="shared" si="6"/>
        <v/>
      </c>
      <c r="F124" s="512" t="str">
        <f t="shared" si="4"/>
        <v/>
      </c>
      <c r="G124" s="513" t="str">
        <f t="shared" si="4"/>
        <v/>
      </c>
      <c r="H124" s="694" t="s">
        <v>125</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66"/>
      <c r="B125" s="752" t="s">
        <v>68</v>
      </c>
      <c r="C125" s="693" t="str">
        <f t="shared" si="5"/>
        <v/>
      </c>
      <c r="D125" s="510" t="str">
        <f t="shared" si="5"/>
        <v/>
      </c>
      <c r="E125" s="511" t="str">
        <f t="shared" si="6"/>
        <v/>
      </c>
      <c r="F125" s="512" t="str">
        <f t="shared" ref="F125:G128" si="7">IF(F75="","",F75)</f>
        <v/>
      </c>
      <c r="G125" s="513" t="str">
        <f t="shared" si="7"/>
        <v/>
      </c>
      <c r="H125" s="694" t="s">
        <v>125</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66"/>
      <c r="B126" s="752" t="s">
        <v>68</v>
      </c>
      <c r="C126" s="693" t="str">
        <f t="shared" ref="C126:D128" si="8">IF(C76="","",C76)</f>
        <v/>
      </c>
      <c r="D126" s="510" t="str">
        <f t="shared" si="8"/>
        <v/>
      </c>
      <c r="E126" s="511" t="str">
        <f t="shared" si="6"/>
        <v/>
      </c>
      <c r="F126" s="512" t="str">
        <f t="shared" si="7"/>
        <v/>
      </c>
      <c r="G126" s="513" t="str">
        <f t="shared" si="7"/>
        <v/>
      </c>
      <c r="H126" s="694" t="s">
        <v>125</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66"/>
      <c r="B127" s="752" t="s">
        <v>68</v>
      </c>
      <c r="C127" s="693" t="str">
        <f t="shared" si="8"/>
        <v/>
      </c>
      <c r="D127" s="510" t="str">
        <f t="shared" si="8"/>
        <v/>
      </c>
      <c r="E127" s="511" t="str">
        <f t="shared" si="6"/>
        <v/>
      </c>
      <c r="F127" s="512" t="str">
        <f t="shared" si="7"/>
        <v/>
      </c>
      <c r="G127" s="513" t="str">
        <f t="shared" si="7"/>
        <v/>
      </c>
      <c r="H127" s="694" t="s">
        <v>125</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3.5" customHeight="1" thickBot="1">
      <c r="A128" s="766"/>
      <c r="B128" s="752" t="s">
        <v>68</v>
      </c>
      <c r="C128" s="693" t="str">
        <f t="shared" si="8"/>
        <v/>
      </c>
      <c r="D128" s="517" t="str">
        <f t="shared" si="8"/>
        <v/>
      </c>
      <c r="E128" s="518" t="str">
        <f t="shared" si="6"/>
        <v/>
      </c>
      <c r="F128" s="519" t="str">
        <f t="shared" si="7"/>
        <v/>
      </c>
      <c r="G128" s="520" t="str">
        <f t="shared" si="7"/>
        <v/>
      </c>
      <c r="H128" s="695" t="s">
        <v>125</v>
      </c>
      <c r="I128" s="521"/>
      <c r="J128" s="522"/>
      <c r="K128" s="522"/>
      <c r="L128" s="522"/>
      <c r="M128" s="522"/>
      <c r="N128" s="522"/>
      <c r="O128" s="522"/>
      <c r="P128" s="522"/>
      <c r="Q128" s="522"/>
      <c r="R128" s="522"/>
      <c r="S128" s="522"/>
      <c r="T128" s="522"/>
      <c r="U128" s="522"/>
      <c r="V128" s="522"/>
      <c r="W128" s="522"/>
      <c r="X128" s="522"/>
      <c r="Y128" s="522"/>
      <c r="Z128" s="522"/>
      <c r="AA128" s="522"/>
      <c r="AB128" s="522"/>
      <c r="AC128" s="522"/>
      <c r="AD128" s="522"/>
      <c r="AE128" s="522"/>
      <c r="AF128" s="522"/>
      <c r="AG128" s="522"/>
      <c r="AH128" s="522"/>
      <c r="AI128" s="522"/>
      <c r="AJ128" s="522"/>
      <c r="AK128" s="522"/>
      <c r="AL128" s="523"/>
    </row>
    <row r="129" spans="1:38" s="18" customFormat="1" ht="13.5" customHeight="1" thickBot="1">
      <c r="A129" s="766"/>
      <c r="B129" s="752" t="s">
        <v>68</v>
      </c>
      <c r="C129" s="685" t="s">
        <v>128</v>
      </c>
      <c r="D129" s="686" t="s">
        <v>129</v>
      </c>
      <c r="E129" s="687"/>
      <c r="F129" s="688"/>
      <c r="G129" s="688"/>
      <c r="H129" s="688"/>
      <c r="I129" s="696"/>
      <c r="J129" s="696"/>
      <c r="K129" s="696"/>
      <c r="L129" s="696"/>
      <c r="M129" s="696"/>
      <c r="N129" s="696"/>
      <c r="O129" s="696"/>
      <c r="P129" s="696"/>
      <c r="Q129" s="696"/>
      <c r="R129" s="696"/>
      <c r="S129" s="696"/>
      <c r="T129" s="696"/>
      <c r="U129" s="696"/>
      <c r="V129" s="696"/>
      <c r="W129" s="696"/>
      <c r="X129" s="696"/>
      <c r="Y129" s="696"/>
      <c r="Z129" s="696"/>
      <c r="AA129" s="696"/>
      <c r="AB129" s="696"/>
      <c r="AC129" s="696"/>
      <c r="AD129" s="696"/>
      <c r="AE129" s="696"/>
      <c r="AF129" s="696"/>
      <c r="AG129" s="696"/>
      <c r="AH129" s="696"/>
      <c r="AI129" s="696"/>
      <c r="AJ129" s="696"/>
      <c r="AK129" s="696"/>
      <c r="AL129" s="697"/>
    </row>
    <row r="130" spans="1:38" ht="12.75" customHeight="1">
      <c r="A130" s="766"/>
      <c r="B130" s="752" t="s">
        <v>68</v>
      </c>
      <c r="C130" s="691" t="str">
        <f>IF(C81="","",C81)</f>
        <v/>
      </c>
      <c r="D130" s="503" t="str">
        <f>IF(D81="","",D81)</f>
        <v/>
      </c>
      <c r="E130" s="504" t="str">
        <f t="shared" ref="E130:E149" si="9">IF(SUM(I130:AL130)=0,"",SUM(I130:AL130))</f>
        <v/>
      </c>
      <c r="F130" s="505" t="str">
        <f t="shared" ref="F130:G145" si="10">IF(F81="","",F81)</f>
        <v/>
      </c>
      <c r="G130" s="506" t="str">
        <f t="shared" si="10"/>
        <v/>
      </c>
      <c r="H130" s="692" t="s">
        <v>125</v>
      </c>
      <c r="I130" s="507"/>
      <c r="J130" s="508"/>
      <c r="K130" s="508"/>
      <c r="L130" s="508"/>
      <c r="M130" s="508"/>
      <c r="N130" s="508"/>
      <c r="O130" s="508"/>
      <c r="P130" s="508"/>
      <c r="Q130" s="508"/>
      <c r="R130" s="508"/>
      <c r="S130" s="508"/>
      <c r="T130" s="508"/>
      <c r="U130" s="508"/>
      <c r="V130" s="508"/>
      <c r="W130" s="508"/>
      <c r="X130" s="508"/>
      <c r="Y130" s="508"/>
      <c r="Z130" s="508"/>
      <c r="AA130" s="508"/>
      <c r="AB130" s="508"/>
      <c r="AC130" s="508"/>
      <c r="AD130" s="508"/>
      <c r="AE130" s="508"/>
      <c r="AF130" s="508"/>
      <c r="AG130" s="508"/>
      <c r="AH130" s="508"/>
      <c r="AI130" s="508"/>
      <c r="AJ130" s="508"/>
      <c r="AK130" s="508"/>
      <c r="AL130" s="509"/>
    </row>
    <row r="131" spans="1:38" ht="12.75" customHeight="1">
      <c r="A131" s="766"/>
      <c r="B131" s="752" t="s">
        <v>68</v>
      </c>
      <c r="C131" s="693" t="str">
        <f t="shared" ref="C131:D146" si="11">IF(C82="","",C82)</f>
        <v/>
      </c>
      <c r="D131" s="510" t="str">
        <f t="shared" si="11"/>
        <v/>
      </c>
      <c r="E131" s="511" t="str">
        <f t="shared" si="9"/>
        <v/>
      </c>
      <c r="F131" s="512" t="str">
        <f t="shared" si="10"/>
        <v/>
      </c>
      <c r="G131" s="513" t="str">
        <f t="shared" si="10"/>
        <v/>
      </c>
      <c r="H131" s="694" t="s">
        <v>125</v>
      </c>
      <c r="I131" s="514"/>
      <c r="J131" s="515"/>
      <c r="K131" s="515"/>
      <c r="L131" s="515"/>
      <c r="M131" s="515"/>
      <c r="N131" s="515"/>
      <c r="O131" s="515"/>
      <c r="P131" s="515"/>
      <c r="Q131" s="515"/>
      <c r="R131" s="515"/>
      <c r="S131" s="515"/>
      <c r="T131" s="515"/>
      <c r="U131" s="515"/>
      <c r="V131" s="515"/>
      <c r="W131" s="515"/>
      <c r="X131" s="515"/>
      <c r="Y131" s="515"/>
      <c r="Z131" s="515"/>
      <c r="AA131" s="515"/>
      <c r="AB131" s="515"/>
      <c r="AC131" s="515"/>
      <c r="AD131" s="515"/>
      <c r="AE131" s="515"/>
      <c r="AF131" s="515"/>
      <c r="AG131" s="515"/>
      <c r="AH131" s="515"/>
      <c r="AI131" s="515"/>
      <c r="AJ131" s="515"/>
      <c r="AK131" s="515"/>
      <c r="AL131" s="516"/>
    </row>
    <row r="132" spans="1:38" ht="12.75" customHeight="1">
      <c r="A132" s="766"/>
      <c r="B132" s="752" t="s">
        <v>68</v>
      </c>
      <c r="C132" s="693" t="str">
        <f t="shared" si="11"/>
        <v/>
      </c>
      <c r="D132" s="510" t="str">
        <f t="shared" si="11"/>
        <v/>
      </c>
      <c r="E132" s="511" t="str">
        <f t="shared" si="9"/>
        <v/>
      </c>
      <c r="F132" s="512" t="str">
        <f t="shared" si="10"/>
        <v/>
      </c>
      <c r="G132" s="513" t="str">
        <f t="shared" si="10"/>
        <v/>
      </c>
      <c r="H132" s="694" t="s">
        <v>125</v>
      </c>
      <c r="I132" s="514"/>
      <c r="J132" s="515"/>
      <c r="K132" s="515"/>
      <c r="L132" s="515"/>
      <c r="M132" s="515"/>
      <c r="N132" s="515"/>
      <c r="O132" s="515"/>
      <c r="P132" s="515"/>
      <c r="Q132" s="515"/>
      <c r="R132" s="515"/>
      <c r="S132" s="515"/>
      <c r="T132" s="515"/>
      <c r="U132" s="515"/>
      <c r="V132" s="515"/>
      <c r="W132" s="515"/>
      <c r="X132" s="515"/>
      <c r="Y132" s="515"/>
      <c r="Z132" s="515"/>
      <c r="AA132" s="515"/>
      <c r="AB132" s="515"/>
      <c r="AC132" s="515"/>
      <c r="AD132" s="515"/>
      <c r="AE132" s="515"/>
      <c r="AF132" s="515"/>
      <c r="AG132" s="515"/>
      <c r="AH132" s="515"/>
      <c r="AI132" s="515"/>
      <c r="AJ132" s="515"/>
      <c r="AK132" s="515"/>
      <c r="AL132" s="516"/>
    </row>
    <row r="133" spans="1:38" ht="12.75" customHeight="1">
      <c r="A133" s="766"/>
      <c r="B133" s="752" t="s">
        <v>68</v>
      </c>
      <c r="C133" s="693" t="str">
        <f t="shared" si="11"/>
        <v/>
      </c>
      <c r="D133" s="510" t="str">
        <f t="shared" si="11"/>
        <v/>
      </c>
      <c r="E133" s="511" t="str">
        <f t="shared" si="9"/>
        <v/>
      </c>
      <c r="F133" s="512" t="str">
        <f t="shared" si="10"/>
        <v/>
      </c>
      <c r="G133" s="513" t="str">
        <f t="shared" si="10"/>
        <v/>
      </c>
      <c r="H133" s="694" t="s">
        <v>125</v>
      </c>
      <c r="I133" s="514"/>
      <c r="J133" s="515"/>
      <c r="K133" s="515"/>
      <c r="L133" s="515"/>
      <c r="M133" s="515"/>
      <c r="N133" s="515"/>
      <c r="O133" s="515"/>
      <c r="P133" s="515"/>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6"/>
    </row>
    <row r="134" spans="1:38" ht="12.75" customHeight="1">
      <c r="A134" s="766"/>
      <c r="B134" s="752" t="s">
        <v>68</v>
      </c>
      <c r="C134" s="693" t="str">
        <f t="shared" si="11"/>
        <v/>
      </c>
      <c r="D134" s="510" t="str">
        <f t="shared" si="11"/>
        <v/>
      </c>
      <c r="E134" s="511" t="str">
        <f t="shared" si="9"/>
        <v/>
      </c>
      <c r="F134" s="512" t="str">
        <f t="shared" si="10"/>
        <v/>
      </c>
      <c r="G134" s="513" t="str">
        <f t="shared" si="10"/>
        <v/>
      </c>
      <c r="H134" s="694" t="s">
        <v>125</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66"/>
      <c r="B135" s="752" t="s">
        <v>68</v>
      </c>
      <c r="C135" s="693" t="str">
        <f t="shared" si="11"/>
        <v/>
      </c>
      <c r="D135" s="510" t="str">
        <f t="shared" si="11"/>
        <v/>
      </c>
      <c r="E135" s="511" t="str">
        <f t="shared" si="9"/>
        <v/>
      </c>
      <c r="F135" s="512" t="str">
        <f t="shared" si="10"/>
        <v/>
      </c>
      <c r="G135" s="513" t="str">
        <f t="shared" si="10"/>
        <v/>
      </c>
      <c r="H135" s="694" t="s">
        <v>125</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66"/>
      <c r="B136" s="752" t="s">
        <v>68</v>
      </c>
      <c r="C136" s="693" t="str">
        <f t="shared" si="11"/>
        <v/>
      </c>
      <c r="D136" s="510" t="str">
        <f t="shared" si="11"/>
        <v/>
      </c>
      <c r="E136" s="511" t="str">
        <f t="shared" si="9"/>
        <v/>
      </c>
      <c r="F136" s="512" t="str">
        <f t="shared" si="10"/>
        <v/>
      </c>
      <c r="G136" s="513" t="str">
        <f t="shared" si="10"/>
        <v/>
      </c>
      <c r="H136" s="694" t="s">
        <v>125</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66"/>
      <c r="B137" s="752" t="s">
        <v>68</v>
      </c>
      <c r="C137" s="693" t="str">
        <f t="shared" si="11"/>
        <v/>
      </c>
      <c r="D137" s="510" t="str">
        <f t="shared" si="11"/>
        <v/>
      </c>
      <c r="E137" s="511" t="str">
        <f t="shared" si="9"/>
        <v/>
      </c>
      <c r="F137" s="512" t="str">
        <f t="shared" si="10"/>
        <v/>
      </c>
      <c r="G137" s="513" t="str">
        <f t="shared" si="10"/>
        <v/>
      </c>
      <c r="H137" s="694" t="s">
        <v>125</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66"/>
      <c r="B138" s="752" t="s">
        <v>68</v>
      </c>
      <c r="C138" s="693" t="str">
        <f t="shared" si="11"/>
        <v/>
      </c>
      <c r="D138" s="510" t="str">
        <f t="shared" si="11"/>
        <v/>
      </c>
      <c r="E138" s="511" t="str">
        <f t="shared" si="9"/>
        <v/>
      </c>
      <c r="F138" s="512" t="str">
        <f t="shared" si="10"/>
        <v/>
      </c>
      <c r="G138" s="513" t="str">
        <f t="shared" si="10"/>
        <v/>
      </c>
      <c r="H138" s="694" t="s">
        <v>125</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66"/>
      <c r="B139" s="752" t="s">
        <v>68</v>
      </c>
      <c r="C139" s="693" t="str">
        <f t="shared" si="11"/>
        <v/>
      </c>
      <c r="D139" s="510" t="str">
        <f t="shared" si="11"/>
        <v/>
      </c>
      <c r="E139" s="511" t="str">
        <f t="shared" si="9"/>
        <v/>
      </c>
      <c r="F139" s="512" t="str">
        <f t="shared" si="10"/>
        <v/>
      </c>
      <c r="G139" s="513" t="str">
        <f t="shared" si="10"/>
        <v/>
      </c>
      <c r="H139" s="694" t="s">
        <v>125</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66"/>
      <c r="B140" s="752" t="s">
        <v>68</v>
      </c>
      <c r="C140" s="693" t="str">
        <f t="shared" si="11"/>
        <v/>
      </c>
      <c r="D140" s="510" t="str">
        <f t="shared" si="11"/>
        <v/>
      </c>
      <c r="E140" s="511" t="str">
        <f t="shared" si="9"/>
        <v/>
      </c>
      <c r="F140" s="512" t="str">
        <f t="shared" si="10"/>
        <v/>
      </c>
      <c r="G140" s="513" t="str">
        <f t="shared" si="10"/>
        <v/>
      </c>
      <c r="H140" s="694" t="s">
        <v>125</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66"/>
      <c r="B141" s="752" t="s">
        <v>68</v>
      </c>
      <c r="C141" s="693" t="str">
        <f t="shared" si="11"/>
        <v/>
      </c>
      <c r="D141" s="510" t="str">
        <f t="shared" si="11"/>
        <v/>
      </c>
      <c r="E141" s="511" t="str">
        <f t="shared" si="9"/>
        <v/>
      </c>
      <c r="F141" s="512" t="str">
        <f t="shared" si="10"/>
        <v/>
      </c>
      <c r="G141" s="513" t="str">
        <f t="shared" si="10"/>
        <v/>
      </c>
      <c r="H141" s="694" t="s">
        <v>125</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66"/>
      <c r="B142" s="752" t="s">
        <v>68</v>
      </c>
      <c r="C142" s="693" t="str">
        <f t="shared" si="11"/>
        <v/>
      </c>
      <c r="D142" s="510" t="str">
        <f t="shared" si="11"/>
        <v/>
      </c>
      <c r="E142" s="511" t="str">
        <f t="shared" si="9"/>
        <v/>
      </c>
      <c r="F142" s="512" t="str">
        <f t="shared" si="10"/>
        <v/>
      </c>
      <c r="G142" s="513" t="str">
        <f t="shared" si="10"/>
        <v/>
      </c>
      <c r="H142" s="694" t="s">
        <v>125</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66"/>
      <c r="B143" s="752" t="s">
        <v>68</v>
      </c>
      <c r="C143" s="693" t="str">
        <f t="shared" si="11"/>
        <v/>
      </c>
      <c r="D143" s="510" t="str">
        <f t="shared" si="11"/>
        <v/>
      </c>
      <c r="E143" s="511" t="str">
        <f t="shared" si="9"/>
        <v/>
      </c>
      <c r="F143" s="512" t="str">
        <f t="shared" si="10"/>
        <v/>
      </c>
      <c r="G143" s="513" t="str">
        <f t="shared" si="10"/>
        <v/>
      </c>
      <c r="H143" s="694" t="s">
        <v>125</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66"/>
      <c r="B144" s="752" t="s">
        <v>68</v>
      </c>
      <c r="C144" s="693" t="str">
        <f t="shared" si="11"/>
        <v/>
      </c>
      <c r="D144" s="510" t="str">
        <f t="shared" si="11"/>
        <v/>
      </c>
      <c r="E144" s="511" t="str">
        <f t="shared" si="9"/>
        <v/>
      </c>
      <c r="F144" s="512" t="str">
        <f t="shared" si="10"/>
        <v/>
      </c>
      <c r="G144" s="513" t="str">
        <f t="shared" si="10"/>
        <v/>
      </c>
      <c r="H144" s="694" t="s">
        <v>125</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66"/>
      <c r="B145" s="752" t="s">
        <v>68</v>
      </c>
      <c r="C145" s="693" t="str">
        <f t="shared" si="11"/>
        <v/>
      </c>
      <c r="D145" s="510" t="str">
        <f t="shared" si="11"/>
        <v/>
      </c>
      <c r="E145" s="511" t="str">
        <f t="shared" si="9"/>
        <v/>
      </c>
      <c r="F145" s="512" t="str">
        <f t="shared" si="10"/>
        <v/>
      </c>
      <c r="G145" s="513" t="str">
        <f t="shared" si="10"/>
        <v/>
      </c>
      <c r="H145" s="694" t="s">
        <v>125</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66"/>
      <c r="B146" s="752" t="s">
        <v>68</v>
      </c>
      <c r="C146" s="693" t="str">
        <f t="shared" si="11"/>
        <v/>
      </c>
      <c r="D146" s="510" t="str">
        <f t="shared" si="11"/>
        <v/>
      </c>
      <c r="E146" s="511" t="str">
        <f t="shared" si="9"/>
        <v/>
      </c>
      <c r="F146" s="512" t="str">
        <f t="shared" ref="F146:G149" si="12">IF(F97="","",F97)</f>
        <v/>
      </c>
      <c r="G146" s="513" t="str">
        <f t="shared" si="12"/>
        <v/>
      </c>
      <c r="H146" s="694" t="s">
        <v>125</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66"/>
      <c r="B147" s="752" t="s">
        <v>68</v>
      </c>
      <c r="C147" s="693" t="str">
        <f t="shared" ref="C147:D149" si="13">IF(C98="","",C98)</f>
        <v/>
      </c>
      <c r="D147" s="510" t="str">
        <f t="shared" si="13"/>
        <v/>
      </c>
      <c r="E147" s="511" t="str">
        <f t="shared" si="9"/>
        <v/>
      </c>
      <c r="F147" s="512" t="str">
        <f t="shared" si="12"/>
        <v/>
      </c>
      <c r="G147" s="513" t="str">
        <f t="shared" si="12"/>
        <v/>
      </c>
      <c r="H147" s="694" t="s">
        <v>125</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66"/>
      <c r="B148" s="752" t="s">
        <v>68</v>
      </c>
      <c r="C148" s="693" t="str">
        <f t="shared" si="13"/>
        <v/>
      </c>
      <c r="D148" s="510" t="str">
        <f t="shared" si="13"/>
        <v/>
      </c>
      <c r="E148" s="511" t="str">
        <f t="shared" si="9"/>
        <v/>
      </c>
      <c r="F148" s="512" t="str">
        <f t="shared" si="12"/>
        <v/>
      </c>
      <c r="G148" s="513" t="str">
        <f t="shared" si="12"/>
        <v/>
      </c>
      <c r="H148" s="694" t="s">
        <v>125</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3.5" customHeight="1" thickBot="1">
      <c r="A149" s="767"/>
      <c r="B149" s="752" t="s">
        <v>68</v>
      </c>
      <c r="C149" s="693" t="str">
        <f t="shared" si="13"/>
        <v/>
      </c>
      <c r="D149" s="510" t="str">
        <f t="shared" si="13"/>
        <v/>
      </c>
      <c r="E149" s="511" t="str">
        <f t="shared" si="9"/>
        <v/>
      </c>
      <c r="F149" s="512" t="str">
        <f t="shared" si="12"/>
        <v/>
      </c>
      <c r="G149" s="513" t="str">
        <f t="shared" si="12"/>
        <v/>
      </c>
      <c r="H149" s="694" t="s">
        <v>125</v>
      </c>
      <c r="I149" s="521"/>
      <c r="J149" s="522"/>
      <c r="K149" s="522"/>
      <c r="L149" s="522"/>
      <c r="M149" s="522"/>
      <c r="N149" s="522"/>
      <c r="O149" s="522"/>
      <c r="P149" s="522"/>
      <c r="Q149" s="522"/>
      <c r="R149" s="522"/>
      <c r="S149" s="522"/>
      <c r="T149" s="522"/>
      <c r="U149" s="522"/>
      <c r="V149" s="522"/>
      <c r="W149" s="522"/>
      <c r="X149" s="522"/>
      <c r="Y149" s="522"/>
      <c r="Z149" s="522"/>
      <c r="AA149" s="522"/>
      <c r="AB149" s="522"/>
      <c r="AC149" s="522"/>
      <c r="AD149" s="522"/>
      <c r="AE149" s="522"/>
      <c r="AF149" s="522"/>
      <c r="AG149" s="522"/>
      <c r="AH149" s="522"/>
      <c r="AI149" s="522"/>
      <c r="AJ149" s="522"/>
      <c r="AK149" s="522"/>
      <c r="AL149" s="523"/>
    </row>
    <row r="150" spans="1:38" s="317" customFormat="1" ht="24">
      <c r="A150" s="610" t="s">
        <v>130</v>
      </c>
      <c r="B150" s="751" t="s">
        <v>5</v>
      </c>
      <c r="C150" s="316"/>
      <c r="D150" s="317" t="s">
        <v>130</v>
      </c>
    </row>
    <row r="151" spans="1:38" s="18" customFormat="1" ht="24">
      <c r="A151" s="768" t="s">
        <v>131</v>
      </c>
      <c r="B151" s="751" t="s">
        <v>5</v>
      </c>
      <c r="C151" s="780" t="s">
        <v>85</v>
      </c>
      <c r="D151" s="782" t="s">
        <v>132</v>
      </c>
      <c r="E151" s="778" t="s">
        <v>133</v>
      </c>
      <c r="F151" s="335" t="str">
        <f>IF(Analiza!G$83="","",Analiza!G$83)</f>
        <v>Faza oper.</v>
      </c>
      <c r="G151" s="335" t="str">
        <f>IF(Analiza!H$83="","",Analiza!H$83)</f>
        <v>Faza oper.</v>
      </c>
      <c r="H151" s="335" t="str">
        <f>IF(Analiza!I$83="","",Analiza!I$83)</f>
        <v>Faza oper.</v>
      </c>
      <c r="I151" s="335" t="str">
        <f>IF(Analiza!J$83="","",Analiza!J$83)</f>
        <v>Faza oper.</v>
      </c>
      <c r="J151" s="335" t="str">
        <f>IF(Analiza!K$83="","",Analiza!K$83)</f>
        <v>Faza oper.</v>
      </c>
      <c r="K151" s="335" t="str">
        <f>IF(Analiza!L$83="","",Analiza!L$83)</f>
        <v>Faza oper.</v>
      </c>
      <c r="L151" s="335" t="str">
        <f>IF(Analiza!M$83="","",Analiza!M$83)</f>
        <v>Faza oper.</v>
      </c>
      <c r="M151" s="335" t="str">
        <f>IF(Analiza!N$83="","",Analiza!N$83)</f>
        <v>Faza oper.</v>
      </c>
      <c r="N151" s="335" t="str">
        <f>IF(Analiza!O$83="","",Analiza!O$83)</f>
        <v>Faza oper.</v>
      </c>
      <c r="O151" s="335" t="str">
        <f>IF(Analiza!P$83="","",Analiza!P$83)</f>
        <v>Faza oper.</v>
      </c>
      <c r="P151" s="335" t="str">
        <f>IF(Analiza!Q$83="","",Analiza!Q$83)</f>
        <v>Faza oper.</v>
      </c>
      <c r="Q151" s="335" t="str">
        <f>IF(Analiza!R$83="","",Analiza!R$83)</f>
        <v>Faza oper.</v>
      </c>
      <c r="R151" s="335" t="str">
        <f>IF(Analiza!S$83="","",Analiza!S$83)</f>
        <v>Faza oper.</v>
      </c>
      <c r="S151" s="335" t="str">
        <f>IF(Analiza!T$83="","",Analiza!T$83)</f>
        <v>Faza oper.</v>
      </c>
      <c r="T151" s="335" t="str">
        <f>IF(Analiza!U$83="","",Analiza!U$83)</f>
        <v>Faza oper.</v>
      </c>
      <c r="U151" s="335" t="str">
        <f>IF(Analiza!V$83="","",Analiza!V$83)</f>
        <v>Faza oper.</v>
      </c>
      <c r="V151" s="335" t="str">
        <f>IF(Analiza!W$83="","",Analiza!W$83)</f>
        <v>Faza oper.</v>
      </c>
      <c r="W151" s="335" t="str">
        <f>IF(Analiza!X$83="","",Analiza!X$83)</f>
        <v>Faza oper.</v>
      </c>
      <c r="X151" s="335" t="str">
        <f>IF(Analiza!Y$83="","",Analiza!Y$83)</f>
        <v>Faza oper.</v>
      </c>
      <c r="Y151" s="335" t="str">
        <f>IF(Analiza!Z$83="","",Analiza!Z$83)</f>
        <v>Faza oper.</v>
      </c>
      <c r="Z151" s="335" t="str">
        <f>IF(Analiza!AA$83="","",Analiza!AA$83)</f>
        <v>Faza oper.</v>
      </c>
      <c r="AA151" s="335" t="str">
        <f>IF(Analiza!AB$83="","",Analiza!AB$83)</f>
        <v>Faza oper.</v>
      </c>
      <c r="AB151" s="335" t="str">
        <f>IF(Analiza!AC$83="","",Analiza!AC$83)</f>
        <v>Faza oper.</v>
      </c>
      <c r="AC151" s="335" t="str">
        <f>IF(Analiza!AD$83="","",Analiza!AD$83)</f>
        <v>Faza oper.</v>
      </c>
      <c r="AD151" s="335" t="str">
        <f>IF(Analiza!AE$83="","",Analiza!AE$83)</f>
        <v>Faza oper.</v>
      </c>
      <c r="AE151" s="335" t="str">
        <f>IF(Analiza!AF$83="","",Analiza!AF$83)</f>
        <v/>
      </c>
      <c r="AF151" s="335" t="str">
        <f>IF(Analiza!AG$83="","",Analiza!AG$83)</f>
        <v/>
      </c>
      <c r="AG151" s="335" t="str">
        <f>IF(Analiza!AH$83="","",Analiza!AH$83)</f>
        <v/>
      </c>
      <c r="AH151" s="335" t="str">
        <f>IF(Analiza!AI$83="","",Analiza!AI$83)</f>
        <v/>
      </c>
      <c r="AI151" s="335" t="str">
        <f>IF(Analiza!AJ$83="","",Analiza!AJ$83)</f>
        <v/>
      </c>
    </row>
    <row r="152" spans="1:38" s="18" customFormat="1" ht="24.75" thickBot="1">
      <c r="A152" s="766"/>
      <c r="B152" s="751" t="s">
        <v>5</v>
      </c>
      <c r="C152" s="784"/>
      <c r="D152" s="783"/>
      <c r="E152" s="785"/>
      <c r="F152" s="667">
        <f>IF(Analiza!G$84="","",Analiza!G$84)</f>
        <v>2021</v>
      </c>
      <c r="G152" s="667">
        <f>IF(Analiza!H$84="","",Analiza!H$84)</f>
        <v>2022</v>
      </c>
      <c r="H152" s="667">
        <f>IF(Analiza!I$84="","",Analiza!I$84)</f>
        <v>2023</v>
      </c>
      <c r="I152" s="667">
        <f>IF(Analiza!J$84="","",Analiza!J$84)</f>
        <v>2024</v>
      </c>
      <c r="J152" s="667">
        <f>IF(Analiza!K$84="","",Analiza!K$84)</f>
        <v>2025</v>
      </c>
      <c r="K152" s="667">
        <f>IF(Analiza!L$84="","",Analiza!L$84)</f>
        <v>2026</v>
      </c>
      <c r="L152" s="667">
        <f>IF(Analiza!M$84="","",Analiza!M$84)</f>
        <v>2027</v>
      </c>
      <c r="M152" s="667">
        <f>IF(Analiza!N$84="","",Analiza!N$84)</f>
        <v>2028</v>
      </c>
      <c r="N152" s="667">
        <f>IF(Analiza!O$84="","",Analiza!O$84)</f>
        <v>2029</v>
      </c>
      <c r="O152" s="667">
        <f>IF(Analiza!P$84="","",Analiza!P$84)</f>
        <v>2030</v>
      </c>
      <c r="P152" s="667">
        <f>IF(Analiza!Q$84="","",Analiza!Q$84)</f>
        <v>2031</v>
      </c>
      <c r="Q152" s="667">
        <f>IF(Analiza!R$84="","",Analiza!R$84)</f>
        <v>2032</v>
      </c>
      <c r="R152" s="667">
        <f>IF(Analiza!S$84="","",Analiza!S$84)</f>
        <v>2033</v>
      </c>
      <c r="S152" s="667">
        <f>IF(Analiza!T$84="","",Analiza!T$84)</f>
        <v>2034</v>
      </c>
      <c r="T152" s="667">
        <f>IF(Analiza!U$84="","",Analiza!U$84)</f>
        <v>2035</v>
      </c>
      <c r="U152" s="667">
        <f>IF(Analiza!V$84="","",Analiza!V$84)</f>
        <v>2036</v>
      </c>
      <c r="V152" s="667">
        <f>IF(Analiza!W$84="","",Analiza!W$84)</f>
        <v>2037</v>
      </c>
      <c r="W152" s="667">
        <f>IF(Analiza!X$84="","",Analiza!X$84)</f>
        <v>2038</v>
      </c>
      <c r="X152" s="667">
        <f>IF(Analiza!Y$84="","",Analiza!Y$84)</f>
        <v>2039</v>
      </c>
      <c r="Y152" s="667">
        <f>IF(Analiza!Z$84="","",Analiza!Z$84)</f>
        <v>2040</v>
      </c>
      <c r="Z152" s="667">
        <f>IF(Analiza!AA$84="","",Analiza!AA$84)</f>
        <v>2041</v>
      </c>
      <c r="AA152" s="667">
        <f>IF(Analiza!AB$84="","",Analiza!AB$84)</f>
        <v>2042</v>
      </c>
      <c r="AB152" s="667">
        <f>IF(Analiza!AC$84="","",Analiza!AC$84)</f>
        <v>2043</v>
      </c>
      <c r="AC152" s="667">
        <f>IF(Analiza!AD$84="","",Analiza!AD$84)</f>
        <v>2044</v>
      </c>
      <c r="AD152" s="667">
        <f>IF(Analiza!AE$84="","",Analiza!AE$84)</f>
        <v>2045</v>
      </c>
      <c r="AE152" s="667" t="str">
        <f>IF(Analiza!AF$84="","",Analiza!AF$84)</f>
        <v/>
      </c>
      <c r="AF152" s="667" t="str">
        <f>IF(Analiza!AG$84="","",Analiza!AG$84)</f>
        <v/>
      </c>
      <c r="AG152" s="667" t="str">
        <f>IF(Analiza!AH$84="","",Analiza!AH$84)</f>
        <v/>
      </c>
      <c r="AH152" s="667" t="str">
        <f>IF(Analiza!AI$84="","",Analiza!AI$84)</f>
        <v/>
      </c>
      <c r="AI152" s="667" t="str">
        <f>IF(Analiza!AJ$84="","",Analiza!AJ$84)</f>
        <v/>
      </c>
    </row>
    <row r="153" spans="1:38" ht="24">
      <c r="A153" s="766"/>
      <c r="B153" s="751" t="s">
        <v>5</v>
      </c>
      <c r="C153" s="36">
        <v>1</v>
      </c>
      <c r="D153" s="677" t="s">
        <v>134</v>
      </c>
      <c r="E153" s="698">
        <f>SUM(F153:AI153)</f>
        <v>0</v>
      </c>
      <c r="F153" s="558"/>
      <c r="G153" s="559"/>
      <c r="H153" s="559"/>
      <c r="I153" s="559"/>
      <c r="J153" s="559"/>
      <c r="K153" s="559"/>
      <c r="L153" s="559"/>
      <c r="M153" s="559"/>
      <c r="N153" s="559"/>
      <c r="O153" s="559"/>
      <c r="P153" s="559"/>
      <c r="Q153" s="559"/>
      <c r="R153" s="559"/>
      <c r="S153" s="559"/>
      <c r="T153" s="559"/>
      <c r="U153" s="559"/>
      <c r="V153" s="559"/>
      <c r="W153" s="559"/>
      <c r="X153" s="559"/>
      <c r="Y153" s="559"/>
      <c r="Z153" s="559"/>
      <c r="AA153" s="559"/>
      <c r="AB153" s="559"/>
      <c r="AC153" s="559"/>
      <c r="AD153" s="559"/>
      <c r="AE153" s="559"/>
      <c r="AF153" s="559"/>
      <c r="AG153" s="559"/>
      <c r="AH153" s="559"/>
      <c r="AI153" s="560"/>
    </row>
    <row r="154" spans="1:38" ht="24">
      <c r="A154" s="766"/>
      <c r="B154" s="751" t="s">
        <v>5</v>
      </c>
      <c r="C154" s="37">
        <v>2</v>
      </c>
      <c r="D154" s="661" t="s">
        <v>135</v>
      </c>
      <c r="E154" s="699">
        <f>SUM(F154:AI154)</f>
        <v>0</v>
      </c>
      <c r="F154" s="561"/>
      <c r="G154" s="562"/>
      <c r="H154" s="562"/>
      <c r="I154" s="562"/>
      <c r="J154" s="562"/>
      <c r="K154" s="562"/>
      <c r="L154" s="562"/>
      <c r="M154" s="562"/>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3"/>
    </row>
    <row r="155" spans="1:38" ht="24.75" thickBot="1">
      <c r="A155" s="767"/>
      <c r="B155" s="751" t="s">
        <v>5</v>
      </c>
      <c r="C155" s="37">
        <v>3</v>
      </c>
      <c r="D155" s="661" t="s">
        <v>136</v>
      </c>
      <c r="E155" s="699">
        <f>SUM(F155:AI155)</f>
        <v>0</v>
      </c>
      <c r="F155" s="564"/>
      <c r="G155" s="565"/>
      <c r="H155" s="565"/>
      <c r="I155" s="565"/>
      <c r="J155" s="565"/>
      <c r="K155" s="565"/>
      <c r="L155" s="565"/>
      <c r="M155" s="565"/>
      <c r="N155" s="565"/>
      <c r="O155" s="565"/>
      <c r="P155" s="565"/>
      <c r="Q155" s="565"/>
      <c r="R155" s="565"/>
      <c r="S155" s="565"/>
      <c r="T155" s="565"/>
      <c r="U155" s="565"/>
      <c r="V155" s="565"/>
      <c r="W155" s="565"/>
      <c r="X155" s="565"/>
      <c r="Y155" s="565"/>
      <c r="Z155" s="565"/>
      <c r="AA155" s="565"/>
      <c r="AB155" s="565"/>
      <c r="AC155" s="565"/>
      <c r="AD155" s="565"/>
      <c r="AE155" s="565"/>
      <c r="AF155" s="565"/>
      <c r="AG155" s="565"/>
      <c r="AH155" s="565"/>
      <c r="AI155" s="566"/>
    </row>
    <row r="156" spans="1:38" s="328" customFormat="1" ht="24" customHeight="1">
      <c r="A156" s="666" t="s">
        <v>137</v>
      </c>
      <c r="B156" s="751" t="s">
        <v>5</v>
      </c>
      <c r="C156" s="327" t="s">
        <v>138</v>
      </c>
      <c r="D156" s="328" t="s">
        <v>137</v>
      </c>
      <c r="F156" s="700"/>
      <c r="G156" s="700"/>
      <c r="H156" s="700"/>
      <c r="I156" s="700"/>
      <c r="J156" s="700"/>
      <c r="K156" s="700"/>
      <c r="L156" s="700"/>
      <c r="M156" s="700"/>
      <c r="N156" s="700"/>
      <c r="O156" s="700"/>
      <c r="P156" s="700"/>
      <c r="Q156" s="700"/>
      <c r="R156" s="700"/>
      <c r="S156" s="700"/>
      <c r="T156" s="700"/>
      <c r="U156" s="700"/>
      <c r="V156" s="700"/>
      <c r="W156" s="700"/>
      <c r="X156" s="700"/>
      <c r="Y156" s="700"/>
      <c r="Z156" s="700"/>
      <c r="AA156" s="700"/>
      <c r="AB156" s="700"/>
      <c r="AC156" s="700"/>
      <c r="AD156" s="700"/>
      <c r="AE156" s="700"/>
      <c r="AF156" s="700"/>
      <c r="AG156" s="700"/>
      <c r="AH156" s="700"/>
      <c r="AI156" s="700"/>
    </row>
    <row r="157" spans="1:38" s="346" customFormat="1" ht="19.5" customHeight="1" thickBot="1">
      <c r="A157" s="701" t="s">
        <v>139</v>
      </c>
      <c r="B157" s="751" t="s">
        <v>5</v>
      </c>
      <c r="C157" s="345" t="s">
        <v>91</v>
      </c>
      <c r="D157" s="346" t="s">
        <v>139</v>
      </c>
    </row>
    <row r="158" spans="1:38" s="703" customFormat="1" ht="36.75" thickBot="1">
      <c r="A158" s="758" t="s">
        <v>140</v>
      </c>
      <c r="B158" s="751" t="s">
        <v>141</v>
      </c>
      <c r="C158" s="37">
        <v>1</v>
      </c>
      <c r="D158" s="613" t="s">
        <v>142</v>
      </c>
      <c r="E158" s="755"/>
      <c r="F158" s="756"/>
      <c r="G158" s="756"/>
      <c r="H158" s="756"/>
      <c r="I158" s="756"/>
      <c r="J158" s="756"/>
      <c r="K158" s="756"/>
      <c r="L158" s="756"/>
      <c r="M158" s="756"/>
      <c r="N158" s="756"/>
      <c r="O158" s="756"/>
      <c r="P158" s="756"/>
      <c r="Q158" s="756"/>
      <c r="R158" s="756"/>
      <c r="S158" s="756"/>
      <c r="T158" s="757"/>
      <c r="U158" s="702"/>
      <c r="V158" s="702"/>
      <c r="W158" s="702"/>
      <c r="X158" s="702"/>
      <c r="Y158" s="702"/>
      <c r="Z158" s="702"/>
      <c r="AA158" s="702"/>
      <c r="AB158" s="702"/>
      <c r="AC158" s="702"/>
      <c r="AD158" s="702"/>
      <c r="AE158" s="702"/>
      <c r="AF158" s="702"/>
      <c r="AG158" s="702"/>
      <c r="AH158" s="702"/>
      <c r="AI158" s="702"/>
    </row>
    <row r="159" spans="1:38" s="8" customFormat="1" ht="24" customHeight="1">
      <c r="A159" s="759"/>
      <c r="B159" s="751" t="s">
        <v>5</v>
      </c>
      <c r="C159" s="780" t="s">
        <v>85</v>
      </c>
      <c r="D159" s="782" t="s">
        <v>143</v>
      </c>
      <c r="E159" s="778" t="s">
        <v>87</v>
      </c>
      <c r="F159" s="335" t="str">
        <f>IF(Analiza!G$83="","",Analiza!G$83)</f>
        <v>Faza oper.</v>
      </c>
      <c r="G159" s="335" t="str">
        <f>IF(Analiza!H$83="","",Analiza!H$83)</f>
        <v>Faza oper.</v>
      </c>
      <c r="H159" s="335" t="str">
        <f>IF(Analiza!I$83="","",Analiza!I$83)</f>
        <v>Faza oper.</v>
      </c>
      <c r="I159" s="335" t="str">
        <f>IF(Analiza!J$83="","",Analiza!J$83)</f>
        <v>Faza oper.</v>
      </c>
      <c r="J159" s="335" t="str">
        <f>IF(Analiza!K$83="","",Analiza!K$83)</f>
        <v>Faza oper.</v>
      </c>
      <c r="K159" s="335" t="str">
        <f>IF(Analiza!L$83="","",Analiza!L$83)</f>
        <v>Faza oper.</v>
      </c>
      <c r="L159" s="335" t="str">
        <f>IF(Analiza!M$83="","",Analiza!M$83)</f>
        <v>Faza oper.</v>
      </c>
      <c r="M159" s="335" t="str">
        <f>IF(Analiza!N$83="","",Analiza!N$83)</f>
        <v>Faza oper.</v>
      </c>
      <c r="N159" s="335" t="str">
        <f>IF(Analiza!O$83="","",Analiza!O$83)</f>
        <v>Faza oper.</v>
      </c>
      <c r="O159" s="335" t="str">
        <f>IF(Analiza!P$83="","",Analiza!P$83)</f>
        <v>Faza oper.</v>
      </c>
      <c r="P159" s="335" t="str">
        <f>IF(Analiza!Q$83="","",Analiza!Q$83)</f>
        <v>Faza oper.</v>
      </c>
      <c r="Q159" s="335" t="str">
        <f>IF(Analiza!R$83="","",Analiza!R$83)</f>
        <v>Faza oper.</v>
      </c>
      <c r="R159" s="335" t="str">
        <f>IF(Analiza!S$83="","",Analiza!S$83)</f>
        <v>Faza oper.</v>
      </c>
      <c r="S159" s="335" t="str">
        <f>IF(Analiza!T$83="","",Analiza!T$83)</f>
        <v>Faza oper.</v>
      </c>
      <c r="T159" s="335" t="str">
        <f>IF(Analiza!U$83="","",Analiza!U$83)</f>
        <v>Faza oper.</v>
      </c>
      <c r="U159" s="335" t="str">
        <f>IF(Analiza!V$83="","",Analiza!V$83)</f>
        <v>Faza oper.</v>
      </c>
      <c r="V159" s="335" t="str">
        <f>IF(Analiza!W$83="","",Analiza!W$83)</f>
        <v>Faza oper.</v>
      </c>
      <c r="W159" s="335" t="str">
        <f>IF(Analiza!X$83="","",Analiza!X$83)</f>
        <v>Faza oper.</v>
      </c>
      <c r="X159" s="335" t="str">
        <f>IF(Analiza!Y$83="","",Analiza!Y$83)</f>
        <v>Faza oper.</v>
      </c>
      <c r="Y159" s="335" t="str">
        <f>IF(Analiza!Z$83="","",Analiza!Z$83)</f>
        <v>Faza oper.</v>
      </c>
      <c r="Z159" s="335" t="str">
        <f>IF(Analiza!AA$83="","",Analiza!AA$83)</f>
        <v>Faza oper.</v>
      </c>
      <c r="AA159" s="335" t="str">
        <f>IF(Analiza!AB$83="","",Analiza!AB$83)</f>
        <v>Faza oper.</v>
      </c>
      <c r="AB159" s="335" t="str">
        <f>IF(Analiza!AC$83="","",Analiza!AC$83)</f>
        <v>Faza oper.</v>
      </c>
      <c r="AC159" s="335" t="str">
        <f>IF(Analiza!AD$83="","",Analiza!AD$83)</f>
        <v>Faza oper.</v>
      </c>
      <c r="AD159" s="335" t="str">
        <f>IF(Analiza!AE$83="","",Analiza!AE$83)</f>
        <v>Faza oper.</v>
      </c>
      <c r="AE159" s="335" t="str">
        <f>IF(Analiza!AF$83="","",Analiza!AF$83)</f>
        <v/>
      </c>
      <c r="AF159" s="335" t="str">
        <f>IF(Analiza!AG$83="","",Analiza!AG$83)</f>
        <v/>
      </c>
      <c r="AG159" s="335" t="str">
        <f>IF(Analiza!AH$83="","",Analiza!AH$83)</f>
        <v/>
      </c>
      <c r="AH159" s="335" t="str">
        <f>IF(Analiza!AI$83="","",Analiza!AI$83)</f>
        <v/>
      </c>
      <c r="AI159" s="335" t="str">
        <f>IF(Analiza!AJ$83="","",Analiza!AJ$83)</f>
        <v/>
      </c>
    </row>
    <row r="160" spans="1:38" s="8" customFormat="1" ht="24.75" thickBot="1">
      <c r="A160" s="759"/>
      <c r="B160" s="751" t="s">
        <v>5</v>
      </c>
      <c r="C160" s="784"/>
      <c r="D160" s="783"/>
      <c r="E160" s="785"/>
      <c r="F160" s="667">
        <f>IF(Analiza!G$84="","",Analiza!G$84)</f>
        <v>2021</v>
      </c>
      <c r="G160" s="667">
        <f>IF(Analiza!H$84="","",Analiza!H$84)</f>
        <v>2022</v>
      </c>
      <c r="H160" s="667">
        <f>IF(Analiza!I$84="","",Analiza!I$84)</f>
        <v>2023</v>
      </c>
      <c r="I160" s="667">
        <f>IF(Analiza!J$84="","",Analiza!J$84)</f>
        <v>2024</v>
      </c>
      <c r="J160" s="667">
        <f>IF(Analiza!K$84="","",Analiza!K$84)</f>
        <v>2025</v>
      </c>
      <c r="K160" s="667">
        <f>IF(Analiza!L$84="","",Analiza!L$84)</f>
        <v>2026</v>
      </c>
      <c r="L160" s="667">
        <f>IF(Analiza!M$84="","",Analiza!M$84)</f>
        <v>2027</v>
      </c>
      <c r="M160" s="667">
        <f>IF(Analiza!N$84="","",Analiza!N$84)</f>
        <v>2028</v>
      </c>
      <c r="N160" s="667">
        <f>IF(Analiza!O$84="","",Analiza!O$84)</f>
        <v>2029</v>
      </c>
      <c r="O160" s="667">
        <f>IF(Analiza!P$84="","",Analiza!P$84)</f>
        <v>2030</v>
      </c>
      <c r="P160" s="667">
        <f>IF(Analiza!Q$84="","",Analiza!Q$84)</f>
        <v>2031</v>
      </c>
      <c r="Q160" s="667">
        <f>IF(Analiza!R$84="","",Analiza!R$84)</f>
        <v>2032</v>
      </c>
      <c r="R160" s="667">
        <f>IF(Analiza!S$84="","",Analiza!S$84)</f>
        <v>2033</v>
      </c>
      <c r="S160" s="667">
        <f>IF(Analiza!T$84="","",Analiza!T$84)</f>
        <v>2034</v>
      </c>
      <c r="T160" s="667">
        <f>IF(Analiza!U$84="","",Analiza!U$84)</f>
        <v>2035</v>
      </c>
      <c r="U160" s="667">
        <f>IF(Analiza!V$84="","",Analiza!V$84)</f>
        <v>2036</v>
      </c>
      <c r="V160" s="667">
        <f>IF(Analiza!W$84="","",Analiza!W$84)</f>
        <v>2037</v>
      </c>
      <c r="W160" s="667">
        <f>IF(Analiza!X$84="","",Analiza!X$84)</f>
        <v>2038</v>
      </c>
      <c r="X160" s="667">
        <f>IF(Analiza!Y$84="","",Analiza!Y$84)</f>
        <v>2039</v>
      </c>
      <c r="Y160" s="667">
        <f>IF(Analiza!Z$84="","",Analiza!Z$84)</f>
        <v>2040</v>
      </c>
      <c r="Z160" s="667">
        <f>IF(Analiza!AA$84="","",Analiza!AA$84)</f>
        <v>2041</v>
      </c>
      <c r="AA160" s="667">
        <f>IF(Analiza!AB$84="","",Analiza!AB$84)</f>
        <v>2042</v>
      </c>
      <c r="AB160" s="667">
        <f>IF(Analiza!AC$84="","",Analiza!AC$84)</f>
        <v>2043</v>
      </c>
      <c r="AC160" s="667">
        <f>IF(Analiza!AD$84="","",Analiza!AD$84)</f>
        <v>2044</v>
      </c>
      <c r="AD160" s="667">
        <f>IF(Analiza!AE$84="","",Analiza!AE$84)</f>
        <v>2045</v>
      </c>
      <c r="AE160" s="667" t="str">
        <f>IF(Analiza!AF$84="","",Analiza!AF$84)</f>
        <v/>
      </c>
      <c r="AF160" s="667" t="str">
        <f>IF(Analiza!AG$84="","",Analiza!AG$84)</f>
        <v/>
      </c>
      <c r="AG160" s="667" t="str">
        <f>IF(Analiza!AH$84="","",Analiza!AH$84)</f>
        <v/>
      </c>
      <c r="AH160" s="667" t="str">
        <f>IF(Analiza!AI$84="","",Analiza!AI$84)</f>
        <v/>
      </c>
      <c r="AI160" s="667" t="str">
        <f>IF(Analiza!AJ$84="","",Analiza!AJ$84)</f>
        <v/>
      </c>
    </row>
    <row r="161" spans="1:35" s="18" customFormat="1" ht="24">
      <c r="A161" s="759"/>
      <c r="B161" s="751" t="s">
        <v>5</v>
      </c>
      <c r="C161" s="36">
        <v>1</v>
      </c>
      <c r="D161" s="704" t="s">
        <v>144</v>
      </c>
      <c r="E161" s="705" t="s">
        <v>95</v>
      </c>
      <c r="F161" s="567"/>
      <c r="G161" s="568"/>
      <c r="H161" s="568"/>
      <c r="I161" s="568"/>
      <c r="J161" s="568"/>
      <c r="K161" s="568"/>
      <c r="L161" s="568"/>
      <c r="M161" s="568"/>
      <c r="N161" s="568"/>
      <c r="O161" s="568"/>
      <c r="P161" s="568"/>
      <c r="Q161" s="568"/>
      <c r="R161" s="568"/>
      <c r="S161" s="568"/>
      <c r="T161" s="568"/>
      <c r="U161" s="568"/>
      <c r="V161" s="568"/>
      <c r="W161" s="568"/>
      <c r="X161" s="568"/>
      <c r="Y161" s="568"/>
      <c r="Z161" s="568"/>
      <c r="AA161" s="568"/>
      <c r="AB161" s="568"/>
      <c r="AC161" s="568"/>
      <c r="AD161" s="568"/>
      <c r="AE161" s="568"/>
      <c r="AF161" s="568"/>
      <c r="AG161" s="568"/>
      <c r="AH161" s="568"/>
      <c r="AI161" s="569"/>
    </row>
    <row r="162" spans="1:35" s="18" customFormat="1" ht="24">
      <c r="A162" s="759"/>
      <c r="B162" s="751" t="s">
        <v>5</v>
      </c>
      <c r="C162" s="37">
        <v>2</v>
      </c>
      <c r="D162" s="27" t="s">
        <v>145</v>
      </c>
      <c r="E162" s="706" t="s">
        <v>95</v>
      </c>
      <c r="F162" s="570"/>
      <c r="G162" s="571"/>
      <c r="H162" s="571"/>
      <c r="I162" s="571"/>
      <c r="J162" s="571"/>
      <c r="K162" s="571"/>
      <c r="L162" s="571"/>
      <c r="M162" s="571"/>
      <c r="N162" s="571"/>
      <c r="O162" s="571"/>
      <c r="P162" s="571"/>
      <c r="Q162" s="571"/>
      <c r="R162" s="571"/>
      <c r="S162" s="571"/>
      <c r="T162" s="571"/>
      <c r="U162" s="571"/>
      <c r="V162" s="571"/>
      <c r="W162" s="571"/>
      <c r="X162" s="571"/>
      <c r="Y162" s="571"/>
      <c r="Z162" s="571"/>
      <c r="AA162" s="571"/>
      <c r="AB162" s="571"/>
      <c r="AC162" s="571"/>
      <c r="AD162" s="571"/>
      <c r="AE162" s="571"/>
      <c r="AF162" s="571"/>
      <c r="AG162" s="571"/>
      <c r="AH162" s="571"/>
      <c r="AI162" s="572"/>
    </row>
    <row r="163" spans="1:35" s="18" customFormat="1" ht="24">
      <c r="A163" s="759"/>
      <c r="B163" s="751" t="s">
        <v>5</v>
      </c>
      <c r="C163" s="37">
        <v>3</v>
      </c>
      <c r="D163" s="27" t="s">
        <v>146</v>
      </c>
      <c r="E163" s="706" t="s">
        <v>95</v>
      </c>
      <c r="F163" s="570"/>
      <c r="G163" s="571"/>
      <c r="H163" s="571"/>
      <c r="I163" s="571"/>
      <c r="J163" s="571"/>
      <c r="K163" s="571"/>
      <c r="L163" s="571"/>
      <c r="M163" s="571"/>
      <c r="N163" s="571"/>
      <c r="O163" s="571"/>
      <c r="P163" s="571"/>
      <c r="Q163" s="571"/>
      <c r="R163" s="571"/>
      <c r="S163" s="571"/>
      <c r="T163" s="571"/>
      <c r="U163" s="571"/>
      <c r="V163" s="571"/>
      <c r="W163" s="571"/>
      <c r="X163" s="571"/>
      <c r="Y163" s="571"/>
      <c r="Z163" s="571"/>
      <c r="AA163" s="571"/>
      <c r="AB163" s="571"/>
      <c r="AC163" s="571"/>
      <c r="AD163" s="571"/>
      <c r="AE163" s="571"/>
      <c r="AF163" s="571"/>
      <c r="AG163" s="571"/>
      <c r="AH163" s="571"/>
      <c r="AI163" s="572"/>
    </row>
    <row r="164" spans="1:35" s="18" customFormat="1" ht="24">
      <c r="A164" s="759"/>
      <c r="B164" s="751" t="s">
        <v>5</v>
      </c>
      <c r="C164" s="37">
        <v>4</v>
      </c>
      <c r="D164" s="27" t="s">
        <v>147</v>
      </c>
      <c r="E164" s="706" t="s">
        <v>95</v>
      </c>
      <c r="F164" s="570"/>
      <c r="G164" s="571"/>
      <c r="H164" s="571"/>
      <c r="I164" s="571"/>
      <c r="J164" s="571"/>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2"/>
    </row>
    <row r="165" spans="1:35" s="18" customFormat="1" ht="24">
      <c r="A165" s="759"/>
      <c r="B165" s="751" t="s">
        <v>5</v>
      </c>
      <c r="C165" s="37">
        <v>5</v>
      </c>
      <c r="D165" s="27" t="s">
        <v>148</v>
      </c>
      <c r="E165" s="706" t="s">
        <v>95</v>
      </c>
      <c r="F165" s="570"/>
      <c r="G165" s="571"/>
      <c r="H165" s="571"/>
      <c r="I165" s="571"/>
      <c r="J165" s="571"/>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2"/>
    </row>
    <row r="166" spans="1:35" s="18" customFormat="1" ht="24">
      <c r="A166" s="759"/>
      <c r="B166" s="751" t="s">
        <v>5</v>
      </c>
      <c r="C166" s="37">
        <v>6</v>
      </c>
      <c r="D166" s="27" t="s">
        <v>149</v>
      </c>
      <c r="E166" s="706" t="s">
        <v>95</v>
      </c>
      <c r="F166" s="570"/>
      <c r="G166" s="571"/>
      <c r="H166" s="571"/>
      <c r="I166" s="571"/>
      <c r="J166" s="571"/>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2"/>
    </row>
    <row r="167" spans="1:35" s="18" customFormat="1" ht="24">
      <c r="A167" s="759"/>
      <c r="B167" s="751" t="s">
        <v>5</v>
      </c>
      <c r="C167" s="37">
        <v>7</v>
      </c>
      <c r="D167" s="27" t="s">
        <v>150</v>
      </c>
      <c r="E167" s="706" t="s">
        <v>95</v>
      </c>
      <c r="F167" s="570"/>
      <c r="G167" s="571"/>
      <c r="H167" s="571"/>
      <c r="I167" s="571"/>
      <c r="J167" s="571"/>
      <c r="K167" s="571"/>
      <c r="L167" s="571"/>
      <c r="M167" s="571"/>
      <c r="N167" s="571"/>
      <c r="O167" s="571"/>
      <c r="P167" s="571"/>
      <c r="Q167" s="571"/>
      <c r="R167" s="571"/>
      <c r="S167" s="571"/>
      <c r="T167" s="571"/>
      <c r="U167" s="571"/>
      <c r="V167" s="571"/>
      <c r="W167" s="571"/>
      <c r="X167" s="571"/>
      <c r="Y167" s="571"/>
      <c r="Z167" s="571"/>
      <c r="AA167" s="571"/>
      <c r="AB167" s="571"/>
      <c r="AC167" s="571"/>
      <c r="AD167" s="571"/>
      <c r="AE167" s="571"/>
      <c r="AF167" s="571"/>
      <c r="AG167" s="571"/>
      <c r="AH167" s="571"/>
      <c r="AI167" s="572"/>
    </row>
    <row r="168" spans="1:35" ht="24">
      <c r="A168" s="759"/>
      <c r="B168" s="751" t="s">
        <v>5</v>
      </c>
      <c r="C168" s="37">
        <v>8</v>
      </c>
      <c r="D168" s="27" t="s">
        <v>151</v>
      </c>
      <c r="E168" s="706" t="s">
        <v>95</v>
      </c>
      <c r="F168" s="570"/>
      <c r="G168" s="571"/>
      <c r="H168" s="571"/>
      <c r="I168" s="571"/>
      <c r="J168" s="571"/>
      <c r="K168" s="571"/>
      <c r="L168" s="571"/>
      <c r="M168" s="571"/>
      <c r="N168" s="571"/>
      <c r="O168" s="571"/>
      <c r="P168" s="571"/>
      <c r="Q168" s="571"/>
      <c r="R168" s="571"/>
      <c r="S168" s="571"/>
      <c r="T168" s="571"/>
      <c r="U168" s="571"/>
      <c r="V168" s="571"/>
      <c r="W168" s="571"/>
      <c r="X168" s="571"/>
      <c r="Y168" s="571"/>
      <c r="Z168" s="571"/>
      <c r="AA168" s="571"/>
      <c r="AB168" s="571"/>
      <c r="AC168" s="571"/>
      <c r="AD168" s="571"/>
      <c r="AE168" s="571"/>
      <c r="AF168" s="571"/>
      <c r="AG168" s="571"/>
      <c r="AH168" s="571"/>
      <c r="AI168" s="572"/>
    </row>
    <row r="169" spans="1:35" s="710" customFormat="1" ht="24.75" thickBot="1">
      <c r="A169" s="759"/>
      <c r="B169" s="751" t="s">
        <v>5</v>
      </c>
      <c r="C169" s="707" t="s">
        <v>152</v>
      </c>
      <c r="D169" s="708" t="s">
        <v>153</v>
      </c>
      <c r="E169" s="709" t="s">
        <v>95</v>
      </c>
      <c r="F169" s="573"/>
      <c r="G169" s="574"/>
      <c r="H169" s="574"/>
      <c r="I169" s="574"/>
      <c r="J169" s="574"/>
      <c r="K169" s="574"/>
      <c r="L169" s="574"/>
      <c r="M169" s="574"/>
      <c r="N169" s="574"/>
      <c r="O169" s="574"/>
      <c r="P169" s="574"/>
      <c r="Q169" s="574"/>
      <c r="R169" s="574"/>
      <c r="S169" s="574"/>
      <c r="T169" s="574"/>
      <c r="U169" s="574"/>
      <c r="V169" s="574"/>
      <c r="W169" s="574"/>
      <c r="X169" s="574"/>
      <c r="Y169" s="574"/>
      <c r="Z169" s="574"/>
      <c r="AA169" s="574"/>
      <c r="AB169" s="574"/>
      <c r="AC169" s="574"/>
      <c r="AD169" s="574"/>
      <c r="AE169" s="574"/>
      <c r="AF169" s="574"/>
      <c r="AG169" s="574"/>
      <c r="AH169" s="574"/>
      <c r="AI169" s="575"/>
    </row>
    <row r="170" spans="1:35" s="346" customFormat="1" ht="19.5" customHeight="1">
      <c r="A170" s="759"/>
      <c r="B170" s="751" t="s">
        <v>5</v>
      </c>
      <c r="C170" s="345" t="s">
        <v>98</v>
      </c>
      <c r="D170" s="346" t="s">
        <v>154</v>
      </c>
      <c r="F170" s="702"/>
      <c r="G170" s="702"/>
      <c r="H170" s="702"/>
      <c r="I170" s="702"/>
      <c r="J170" s="702"/>
      <c r="K170" s="702"/>
      <c r="L170" s="702"/>
      <c r="M170" s="702"/>
      <c r="N170" s="702"/>
      <c r="O170" s="702"/>
      <c r="P170" s="702"/>
      <c r="Q170" s="702"/>
      <c r="R170" s="702"/>
      <c r="S170" s="702"/>
      <c r="T170" s="702"/>
      <c r="U170" s="702"/>
      <c r="V170" s="702"/>
      <c r="W170" s="702"/>
      <c r="X170" s="702"/>
      <c r="Y170" s="702"/>
      <c r="Z170" s="702"/>
      <c r="AA170" s="702"/>
      <c r="AB170" s="702"/>
      <c r="AC170" s="702"/>
      <c r="AD170" s="702"/>
      <c r="AE170" s="702"/>
      <c r="AF170" s="702"/>
      <c r="AG170" s="702"/>
      <c r="AH170" s="702"/>
      <c r="AI170" s="702"/>
    </row>
    <row r="171" spans="1:35" s="8" customFormat="1" ht="24">
      <c r="A171" s="759"/>
      <c r="B171" s="751" t="s">
        <v>5</v>
      </c>
      <c r="C171" s="780" t="s">
        <v>85</v>
      </c>
      <c r="D171" s="782" t="s">
        <v>155</v>
      </c>
      <c r="E171" s="778" t="s">
        <v>87</v>
      </c>
      <c r="F171" s="335" t="str">
        <f>IF(Analiza!G$83="","",Analiza!G$83)</f>
        <v>Faza oper.</v>
      </c>
      <c r="G171" s="335" t="str">
        <f>IF(Analiza!H$83="","",Analiza!H$83)</f>
        <v>Faza oper.</v>
      </c>
      <c r="H171" s="335" t="str">
        <f>IF(Analiza!I$83="","",Analiza!I$83)</f>
        <v>Faza oper.</v>
      </c>
      <c r="I171" s="335" t="str">
        <f>IF(Analiza!J$83="","",Analiza!J$83)</f>
        <v>Faza oper.</v>
      </c>
      <c r="J171" s="335" t="str">
        <f>IF(Analiza!K$83="","",Analiza!K$83)</f>
        <v>Faza oper.</v>
      </c>
      <c r="K171" s="335" t="str">
        <f>IF(Analiza!L$83="","",Analiza!L$83)</f>
        <v>Faza oper.</v>
      </c>
      <c r="L171" s="335" t="str">
        <f>IF(Analiza!M$83="","",Analiza!M$83)</f>
        <v>Faza oper.</v>
      </c>
      <c r="M171" s="335" t="str">
        <f>IF(Analiza!N$83="","",Analiza!N$83)</f>
        <v>Faza oper.</v>
      </c>
      <c r="N171" s="335" t="str">
        <f>IF(Analiza!O$83="","",Analiza!O$83)</f>
        <v>Faza oper.</v>
      </c>
      <c r="O171" s="335" t="str">
        <f>IF(Analiza!P$83="","",Analiza!P$83)</f>
        <v>Faza oper.</v>
      </c>
      <c r="P171" s="335" t="str">
        <f>IF(Analiza!Q$83="","",Analiza!Q$83)</f>
        <v>Faza oper.</v>
      </c>
      <c r="Q171" s="335" t="str">
        <f>IF(Analiza!R$83="","",Analiza!R$83)</f>
        <v>Faza oper.</v>
      </c>
      <c r="R171" s="335" t="str">
        <f>IF(Analiza!S$83="","",Analiza!S$83)</f>
        <v>Faza oper.</v>
      </c>
      <c r="S171" s="335" t="str">
        <f>IF(Analiza!T$83="","",Analiza!T$83)</f>
        <v>Faza oper.</v>
      </c>
      <c r="T171" s="335" t="str">
        <f>IF(Analiza!U$83="","",Analiza!U$83)</f>
        <v>Faza oper.</v>
      </c>
      <c r="U171" s="335" t="str">
        <f>IF(Analiza!V$83="","",Analiza!V$83)</f>
        <v>Faza oper.</v>
      </c>
      <c r="V171" s="335" t="str">
        <f>IF(Analiza!W$83="","",Analiza!W$83)</f>
        <v>Faza oper.</v>
      </c>
      <c r="W171" s="335" t="str">
        <f>IF(Analiza!X$83="","",Analiza!X$83)</f>
        <v>Faza oper.</v>
      </c>
      <c r="X171" s="335" t="str">
        <f>IF(Analiza!Y$83="","",Analiza!Y$83)</f>
        <v>Faza oper.</v>
      </c>
      <c r="Y171" s="335" t="str">
        <f>IF(Analiza!Z$83="","",Analiza!Z$83)</f>
        <v>Faza oper.</v>
      </c>
      <c r="Z171" s="335" t="str">
        <f>IF(Analiza!AA$83="","",Analiza!AA$83)</f>
        <v>Faza oper.</v>
      </c>
      <c r="AA171" s="335" t="str">
        <f>IF(Analiza!AB$83="","",Analiza!AB$83)</f>
        <v>Faza oper.</v>
      </c>
      <c r="AB171" s="335" t="str">
        <f>IF(Analiza!AC$83="","",Analiza!AC$83)</f>
        <v>Faza oper.</v>
      </c>
      <c r="AC171" s="335" t="str">
        <f>IF(Analiza!AD$83="","",Analiza!AD$83)</f>
        <v>Faza oper.</v>
      </c>
      <c r="AD171" s="335" t="str">
        <f>IF(Analiza!AE$83="","",Analiza!AE$83)</f>
        <v>Faza oper.</v>
      </c>
      <c r="AE171" s="335" t="str">
        <f>IF(Analiza!AF$83="","",Analiza!AF$83)</f>
        <v/>
      </c>
      <c r="AF171" s="335" t="str">
        <f>IF(Analiza!AG$83="","",Analiza!AG$83)</f>
        <v/>
      </c>
      <c r="AG171" s="335" t="str">
        <f>IF(Analiza!AH$83="","",Analiza!AH$83)</f>
        <v/>
      </c>
      <c r="AH171" s="335" t="str">
        <f>IF(Analiza!AI$83="","",Analiza!AI$83)</f>
        <v/>
      </c>
      <c r="AI171" s="335" t="str">
        <f>IF(Analiza!AJ$83="","",Analiza!AJ$83)</f>
        <v/>
      </c>
    </row>
    <row r="172" spans="1:35" s="8" customFormat="1" ht="24.75" thickBot="1">
      <c r="A172" s="759"/>
      <c r="B172" s="751" t="s">
        <v>5</v>
      </c>
      <c r="C172" s="784"/>
      <c r="D172" s="783"/>
      <c r="E172" s="785"/>
      <c r="F172" s="667">
        <f>IF(Analiza!G$84="","",Analiza!G$84)</f>
        <v>2021</v>
      </c>
      <c r="G172" s="667">
        <f>IF(Analiza!H$84="","",Analiza!H$84)</f>
        <v>2022</v>
      </c>
      <c r="H172" s="667">
        <f>IF(Analiza!I$84="","",Analiza!I$84)</f>
        <v>2023</v>
      </c>
      <c r="I172" s="667">
        <f>IF(Analiza!J$84="","",Analiza!J$84)</f>
        <v>2024</v>
      </c>
      <c r="J172" s="667">
        <f>IF(Analiza!K$84="","",Analiza!K$84)</f>
        <v>2025</v>
      </c>
      <c r="K172" s="667">
        <f>IF(Analiza!L$84="","",Analiza!L$84)</f>
        <v>2026</v>
      </c>
      <c r="L172" s="667">
        <f>IF(Analiza!M$84="","",Analiza!M$84)</f>
        <v>2027</v>
      </c>
      <c r="M172" s="667">
        <f>IF(Analiza!N$84="","",Analiza!N$84)</f>
        <v>2028</v>
      </c>
      <c r="N172" s="667">
        <f>IF(Analiza!O$84="","",Analiza!O$84)</f>
        <v>2029</v>
      </c>
      <c r="O172" s="667">
        <f>IF(Analiza!P$84="","",Analiza!P$84)</f>
        <v>2030</v>
      </c>
      <c r="P172" s="667">
        <f>IF(Analiza!Q$84="","",Analiza!Q$84)</f>
        <v>2031</v>
      </c>
      <c r="Q172" s="667">
        <f>IF(Analiza!R$84="","",Analiza!R$84)</f>
        <v>2032</v>
      </c>
      <c r="R172" s="667">
        <f>IF(Analiza!S$84="","",Analiza!S$84)</f>
        <v>2033</v>
      </c>
      <c r="S172" s="667">
        <f>IF(Analiza!T$84="","",Analiza!T$84)</f>
        <v>2034</v>
      </c>
      <c r="T172" s="667">
        <f>IF(Analiza!U$84="","",Analiza!U$84)</f>
        <v>2035</v>
      </c>
      <c r="U172" s="667">
        <f>IF(Analiza!V$84="","",Analiza!V$84)</f>
        <v>2036</v>
      </c>
      <c r="V172" s="667">
        <f>IF(Analiza!W$84="","",Analiza!W$84)</f>
        <v>2037</v>
      </c>
      <c r="W172" s="667">
        <f>IF(Analiza!X$84="","",Analiza!X$84)</f>
        <v>2038</v>
      </c>
      <c r="X172" s="667">
        <f>IF(Analiza!Y$84="","",Analiza!Y$84)</f>
        <v>2039</v>
      </c>
      <c r="Y172" s="667">
        <f>IF(Analiza!Z$84="","",Analiza!Z$84)</f>
        <v>2040</v>
      </c>
      <c r="Z172" s="667">
        <f>IF(Analiza!AA$84="","",Analiza!AA$84)</f>
        <v>2041</v>
      </c>
      <c r="AA172" s="667">
        <f>IF(Analiza!AB$84="","",Analiza!AB$84)</f>
        <v>2042</v>
      </c>
      <c r="AB172" s="667">
        <f>IF(Analiza!AC$84="","",Analiza!AC$84)</f>
        <v>2043</v>
      </c>
      <c r="AC172" s="667">
        <f>IF(Analiza!AD$84="","",Analiza!AD$84)</f>
        <v>2044</v>
      </c>
      <c r="AD172" s="667">
        <f>IF(Analiza!AE$84="","",Analiza!AE$84)</f>
        <v>2045</v>
      </c>
      <c r="AE172" s="667" t="str">
        <f>IF(Analiza!AF$84="","",Analiza!AF$84)</f>
        <v/>
      </c>
      <c r="AF172" s="667" t="str">
        <f>IF(Analiza!AG$84="","",Analiza!AG$84)</f>
        <v/>
      </c>
      <c r="AG172" s="667" t="str">
        <f>IF(Analiza!AH$84="","",Analiza!AH$84)</f>
        <v/>
      </c>
      <c r="AH172" s="667" t="str">
        <f>IF(Analiza!AI$84="","",Analiza!AI$84)</f>
        <v/>
      </c>
      <c r="AI172" s="667" t="str">
        <f>IF(Analiza!AJ$84="","",Analiza!AJ$84)</f>
        <v/>
      </c>
    </row>
    <row r="173" spans="1:35" s="18" customFormat="1" ht="24">
      <c r="A173" s="759"/>
      <c r="B173" s="751" t="s">
        <v>5</v>
      </c>
      <c r="C173" s="37">
        <v>2</v>
      </c>
      <c r="D173" s="27" t="s">
        <v>145</v>
      </c>
      <c r="E173" s="706" t="s">
        <v>95</v>
      </c>
      <c r="F173" s="567"/>
      <c r="G173" s="568"/>
      <c r="H173" s="568"/>
      <c r="I173" s="568"/>
      <c r="J173" s="568"/>
      <c r="K173" s="568"/>
      <c r="L173" s="568"/>
      <c r="M173" s="568"/>
      <c r="N173" s="568"/>
      <c r="O173" s="568"/>
      <c r="P173" s="568"/>
      <c r="Q173" s="568"/>
      <c r="R173" s="568"/>
      <c r="S173" s="568"/>
      <c r="T173" s="568"/>
      <c r="U173" s="568"/>
      <c r="V173" s="568"/>
      <c r="W173" s="568"/>
      <c r="X173" s="568"/>
      <c r="Y173" s="568"/>
      <c r="Z173" s="568"/>
      <c r="AA173" s="568"/>
      <c r="AB173" s="568"/>
      <c r="AC173" s="568"/>
      <c r="AD173" s="568"/>
      <c r="AE173" s="568"/>
      <c r="AF173" s="568"/>
      <c r="AG173" s="568"/>
      <c r="AH173" s="568"/>
      <c r="AI173" s="569"/>
    </row>
    <row r="174" spans="1:35" s="18" customFormat="1" ht="24">
      <c r="A174" s="759"/>
      <c r="B174" s="751" t="s">
        <v>5</v>
      </c>
      <c r="C174" s="37">
        <v>3</v>
      </c>
      <c r="D174" s="27" t="s">
        <v>146</v>
      </c>
      <c r="E174" s="706" t="s">
        <v>95</v>
      </c>
      <c r="F174" s="570"/>
      <c r="G174" s="571"/>
      <c r="H174" s="571"/>
      <c r="I174" s="571"/>
      <c r="J174" s="571"/>
      <c r="K174" s="571"/>
      <c r="L174" s="571"/>
      <c r="M174" s="571"/>
      <c r="N174" s="571"/>
      <c r="O174" s="571"/>
      <c r="P174" s="571"/>
      <c r="Q174" s="571"/>
      <c r="R174" s="571"/>
      <c r="S174" s="571"/>
      <c r="T174" s="571"/>
      <c r="U174" s="571"/>
      <c r="V174" s="571"/>
      <c r="W174" s="571"/>
      <c r="X174" s="571"/>
      <c r="Y174" s="571"/>
      <c r="Z174" s="571"/>
      <c r="AA174" s="571"/>
      <c r="AB174" s="571"/>
      <c r="AC174" s="571"/>
      <c r="AD174" s="571"/>
      <c r="AE174" s="571"/>
      <c r="AF174" s="571"/>
      <c r="AG174" s="571"/>
      <c r="AH174" s="571"/>
      <c r="AI174" s="572"/>
    </row>
    <row r="175" spans="1:35" s="18" customFormat="1" ht="24">
      <c r="A175" s="759"/>
      <c r="B175" s="751" t="s">
        <v>5</v>
      </c>
      <c r="C175" s="37">
        <v>4</v>
      </c>
      <c r="D175" s="27" t="s">
        <v>147</v>
      </c>
      <c r="E175" s="706" t="s">
        <v>95</v>
      </c>
      <c r="F175" s="570"/>
      <c r="G175" s="571"/>
      <c r="H175" s="571"/>
      <c r="I175" s="571"/>
      <c r="J175" s="571"/>
      <c r="K175" s="571"/>
      <c r="L175" s="571"/>
      <c r="M175" s="571"/>
      <c r="N175" s="571"/>
      <c r="O175" s="571"/>
      <c r="P175" s="571"/>
      <c r="Q175" s="571"/>
      <c r="R175" s="571"/>
      <c r="S175" s="571"/>
      <c r="T175" s="571"/>
      <c r="U175" s="571"/>
      <c r="V175" s="571"/>
      <c r="W175" s="571"/>
      <c r="X175" s="571"/>
      <c r="Y175" s="571"/>
      <c r="Z175" s="571"/>
      <c r="AA175" s="571"/>
      <c r="AB175" s="571"/>
      <c r="AC175" s="571"/>
      <c r="AD175" s="571"/>
      <c r="AE175" s="571"/>
      <c r="AF175" s="571"/>
      <c r="AG175" s="571"/>
      <c r="AH175" s="571"/>
      <c r="AI175" s="572"/>
    </row>
    <row r="176" spans="1:35" s="18" customFormat="1" ht="24">
      <c r="A176" s="759"/>
      <c r="B176" s="751" t="s">
        <v>5</v>
      </c>
      <c r="C176" s="37">
        <v>5</v>
      </c>
      <c r="D176" s="27" t="s">
        <v>148</v>
      </c>
      <c r="E176" s="706" t="s">
        <v>95</v>
      </c>
      <c r="F176" s="570"/>
      <c r="G176" s="571"/>
      <c r="H176" s="571"/>
      <c r="I176" s="571"/>
      <c r="J176" s="571"/>
      <c r="K176" s="571"/>
      <c r="L176" s="571"/>
      <c r="M176" s="571"/>
      <c r="N176" s="571"/>
      <c r="O176" s="571"/>
      <c r="P176" s="571"/>
      <c r="Q176" s="571"/>
      <c r="R176" s="571"/>
      <c r="S176" s="571"/>
      <c r="T176" s="571"/>
      <c r="U176" s="571"/>
      <c r="V176" s="571"/>
      <c r="W176" s="571"/>
      <c r="X176" s="571"/>
      <c r="Y176" s="571"/>
      <c r="Z176" s="571"/>
      <c r="AA176" s="571"/>
      <c r="AB176" s="571"/>
      <c r="AC176" s="571"/>
      <c r="AD176" s="571"/>
      <c r="AE176" s="571"/>
      <c r="AF176" s="571"/>
      <c r="AG176" s="571"/>
      <c r="AH176" s="571"/>
      <c r="AI176" s="572"/>
    </row>
    <row r="177" spans="1:35" s="18" customFormat="1" ht="24">
      <c r="A177" s="759"/>
      <c r="B177" s="751" t="s">
        <v>5</v>
      </c>
      <c r="C177" s="37">
        <v>6</v>
      </c>
      <c r="D177" s="27" t="s">
        <v>149</v>
      </c>
      <c r="E177" s="706" t="s">
        <v>95</v>
      </c>
      <c r="F177" s="570"/>
      <c r="G177" s="571"/>
      <c r="H177" s="571"/>
      <c r="I177" s="571"/>
      <c r="J177" s="571"/>
      <c r="K177" s="571"/>
      <c r="L177" s="571"/>
      <c r="M177" s="571"/>
      <c r="N177" s="571"/>
      <c r="O177" s="571"/>
      <c r="P177" s="571"/>
      <c r="Q177" s="571"/>
      <c r="R177" s="571"/>
      <c r="S177" s="571"/>
      <c r="T177" s="571"/>
      <c r="U177" s="571"/>
      <c r="V177" s="571"/>
      <c r="W177" s="571"/>
      <c r="X177" s="571"/>
      <c r="Y177" s="571"/>
      <c r="Z177" s="571"/>
      <c r="AA177" s="571"/>
      <c r="AB177" s="571"/>
      <c r="AC177" s="571"/>
      <c r="AD177" s="571"/>
      <c r="AE177" s="571"/>
      <c r="AF177" s="571"/>
      <c r="AG177" s="571"/>
      <c r="AH177" s="571"/>
      <c r="AI177" s="572"/>
    </row>
    <row r="178" spans="1:35" s="18" customFormat="1" ht="24">
      <c r="A178" s="759"/>
      <c r="B178" s="751" t="s">
        <v>5</v>
      </c>
      <c r="C178" s="37">
        <v>7</v>
      </c>
      <c r="D178" s="27" t="s">
        <v>150</v>
      </c>
      <c r="E178" s="706" t="s">
        <v>95</v>
      </c>
      <c r="F178" s="570"/>
      <c r="G178" s="571"/>
      <c r="H178" s="571"/>
      <c r="I178" s="571"/>
      <c r="J178" s="571"/>
      <c r="K178" s="571"/>
      <c r="L178" s="571"/>
      <c r="M178" s="571"/>
      <c r="N178" s="571"/>
      <c r="O178" s="571"/>
      <c r="P178" s="571"/>
      <c r="Q178" s="571"/>
      <c r="R178" s="571"/>
      <c r="S178" s="571"/>
      <c r="T178" s="571"/>
      <c r="U178" s="571"/>
      <c r="V178" s="571"/>
      <c r="W178" s="571"/>
      <c r="X178" s="571"/>
      <c r="Y178" s="571"/>
      <c r="Z178" s="571"/>
      <c r="AA178" s="571"/>
      <c r="AB178" s="571"/>
      <c r="AC178" s="571"/>
      <c r="AD178" s="571"/>
      <c r="AE178" s="571"/>
      <c r="AF178" s="571"/>
      <c r="AG178" s="571"/>
      <c r="AH178" s="571"/>
      <c r="AI178" s="572"/>
    </row>
    <row r="179" spans="1:35" ht="24">
      <c r="A179" s="759"/>
      <c r="B179" s="751" t="s">
        <v>5</v>
      </c>
      <c r="C179" s="37">
        <v>8</v>
      </c>
      <c r="D179" s="27" t="s">
        <v>151</v>
      </c>
      <c r="E179" s="706" t="s">
        <v>95</v>
      </c>
      <c r="F179" s="570"/>
      <c r="G179" s="571"/>
      <c r="H179" s="571"/>
      <c r="I179" s="571"/>
      <c r="J179" s="571"/>
      <c r="K179" s="571"/>
      <c r="L179" s="571"/>
      <c r="M179" s="571"/>
      <c r="N179" s="571"/>
      <c r="O179" s="571"/>
      <c r="P179" s="571"/>
      <c r="Q179" s="571"/>
      <c r="R179" s="571"/>
      <c r="S179" s="571"/>
      <c r="T179" s="571"/>
      <c r="U179" s="571"/>
      <c r="V179" s="571"/>
      <c r="W179" s="571"/>
      <c r="X179" s="571"/>
      <c r="Y179" s="571"/>
      <c r="Z179" s="571"/>
      <c r="AA179" s="571"/>
      <c r="AB179" s="571"/>
      <c r="AC179" s="571"/>
      <c r="AD179" s="571"/>
      <c r="AE179" s="571"/>
      <c r="AF179" s="571"/>
      <c r="AG179" s="571"/>
      <c r="AH179" s="571"/>
      <c r="AI179" s="572"/>
    </row>
    <row r="180" spans="1:35" s="710" customFormat="1" ht="24.75" thickBot="1">
      <c r="A180" s="760"/>
      <c r="B180" s="751" t="s">
        <v>5</v>
      </c>
      <c r="C180" s="707" t="s">
        <v>152</v>
      </c>
      <c r="D180" s="708" t="s">
        <v>153</v>
      </c>
      <c r="E180" s="709" t="s">
        <v>95</v>
      </c>
      <c r="F180" s="573"/>
      <c r="G180" s="574"/>
      <c r="H180" s="574"/>
      <c r="I180" s="574"/>
      <c r="J180" s="574"/>
      <c r="K180" s="574"/>
      <c r="L180" s="574"/>
      <c r="M180" s="574"/>
      <c r="N180" s="574"/>
      <c r="O180" s="574"/>
      <c r="P180" s="574"/>
      <c r="Q180" s="574"/>
      <c r="R180" s="574"/>
      <c r="S180" s="574"/>
      <c r="T180" s="574"/>
      <c r="U180" s="574"/>
      <c r="V180" s="574"/>
      <c r="W180" s="574"/>
      <c r="X180" s="574"/>
      <c r="Y180" s="574"/>
      <c r="Z180" s="574"/>
      <c r="AA180" s="574"/>
      <c r="AB180" s="574"/>
      <c r="AC180" s="574"/>
      <c r="AD180" s="574"/>
      <c r="AE180" s="574"/>
      <c r="AF180" s="574"/>
      <c r="AG180" s="574"/>
      <c r="AH180" s="574"/>
      <c r="AI180" s="575"/>
    </row>
    <row r="181" spans="1:35" s="328" customFormat="1" ht="24.75" thickBot="1">
      <c r="A181" s="666" t="s">
        <v>156</v>
      </c>
      <c r="B181" s="751" t="s">
        <v>5</v>
      </c>
      <c r="C181" s="327" t="s">
        <v>157</v>
      </c>
      <c r="D181" s="328" t="s">
        <v>156</v>
      </c>
      <c r="J181" s="349"/>
    </row>
    <row r="182" spans="1:35" s="703" customFormat="1" ht="24.75" thickBot="1">
      <c r="A182" s="711" t="s">
        <v>158</v>
      </c>
      <c r="B182" s="751" t="s">
        <v>5</v>
      </c>
      <c r="C182" s="37">
        <v>1</v>
      </c>
      <c r="D182" s="613" t="s">
        <v>159</v>
      </c>
      <c r="E182" s="755"/>
      <c r="F182" s="756"/>
      <c r="G182" s="756"/>
      <c r="H182" s="756"/>
      <c r="I182" s="756"/>
      <c r="J182" s="756"/>
      <c r="K182" s="756"/>
      <c r="L182" s="756"/>
      <c r="M182" s="756"/>
      <c r="N182" s="756"/>
      <c r="O182" s="756"/>
      <c r="P182" s="756"/>
      <c r="Q182" s="756"/>
      <c r="R182" s="756"/>
      <c r="S182" s="756"/>
      <c r="T182" s="757"/>
      <c r="U182" s="702"/>
      <c r="V182" s="702"/>
      <c r="W182" s="702"/>
      <c r="X182" s="702"/>
      <c r="Y182" s="702"/>
      <c r="Z182" s="702"/>
      <c r="AA182" s="702"/>
      <c r="AB182" s="702"/>
      <c r="AC182" s="702"/>
      <c r="AD182" s="702"/>
      <c r="AE182" s="702"/>
      <c r="AF182" s="702"/>
      <c r="AG182" s="702"/>
      <c r="AH182" s="702"/>
      <c r="AI182" s="702"/>
    </row>
    <row r="183" spans="1:35" s="351" customFormat="1" ht="24">
      <c r="A183" s="712" t="s">
        <v>160</v>
      </c>
      <c r="B183" s="751" t="s">
        <v>5</v>
      </c>
      <c r="C183" s="350" t="s">
        <v>161</v>
      </c>
      <c r="D183" s="351" t="s">
        <v>160</v>
      </c>
      <c r="J183" s="352"/>
    </row>
    <row r="184" spans="1:35" s="70" customFormat="1" ht="24">
      <c r="A184" s="758" t="s">
        <v>162</v>
      </c>
      <c r="B184" s="751" t="s">
        <v>5</v>
      </c>
      <c r="C184" s="69"/>
      <c r="D184" s="70" t="s">
        <v>163</v>
      </c>
    </row>
    <row r="185" spans="1:35" s="8" customFormat="1" ht="24">
      <c r="A185" s="766"/>
      <c r="B185" s="751" t="s">
        <v>5</v>
      </c>
      <c r="C185" s="780" t="s">
        <v>85</v>
      </c>
      <c r="D185" s="782" t="s">
        <v>164</v>
      </c>
      <c r="E185" s="778" t="s">
        <v>87</v>
      </c>
      <c r="F185" s="33" t="str">
        <f>IF(Analiza!G$83="","",Analiza!G$83)</f>
        <v>Faza oper.</v>
      </c>
      <c r="G185" s="33" t="str">
        <f>IF(Analiza!H$83="","",Analiza!H$83)</f>
        <v>Faza oper.</v>
      </c>
      <c r="H185" s="33" t="str">
        <f>IF(Analiza!I$83="","",Analiza!I$83)</f>
        <v>Faza oper.</v>
      </c>
      <c r="I185" s="33" t="str">
        <f>IF(Analiza!J$83="","",Analiza!J$83)</f>
        <v>Faza oper.</v>
      </c>
      <c r="J185" s="33" t="str">
        <f>IF(Analiza!K$83="","",Analiza!K$83)</f>
        <v>Faza oper.</v>
      </c>
      <c r="K185" s="33" t="str">
        <f>IF(Analiza!L$83="","",Analiza!L$83)</f>
        <v>Faza oper.</v>
      </c>
      <c r="L185" s="33" t="str">
        <f>IF(Analiza!M$83="","",Analiza!M$83)</f>
        <v>Faza oper.</v>
      </c>
      <c r="M185" s="33" t="str">
        <f>IF(Analiza!N$83="","",Analiza!N$83)</f>
        <v>Faza oper.</v>
      </c>
      <c r="N185" s="33" t="str">
        <f>IF(Analiza!O$83="","",Analiza!O$83)</f>
        <v>Faza oper.</v>
      </c>
      <c r="O185" s="33" t="str">
        <f>IF(Analiza!P$83="","",Analiza!P$83)</f>
        <v>Faza oper.</v>
      </c>
      <c r="P185" s="33" t="str">
        <f>IF(Analiza!Q$83="","",Analiza!Q$83)</f>
        <v>Faza oper.</v>
      </c>
      <c r="Q185" s="33" t="str">
        <f>IF(Analiza!R$83="","",Analiza!R$83)</f>
        <v>Faza oper.</v>
      </c>
      <c r="R185" s="33" t="str">
        <f>IF(Analiza!S$83="","",Analiza!S$83)</f>
        <v>Faza oper.</v>
      </c>
      <c r="S185" s="33" t="str">
        <f>IF(Analiza!T$83="","",Analiza!T$83)</f>
        <v>Faza oper.</v>
      </c>
      <c r="T185" s="33" t="str">
        <f>IF(Analiza!U$83="","",Analiza!U$83)</f>
        <v>Faza oper.</v>
      </c>
      <c r="U185" s="33" t="str">
        <f>IF(Analiza!V$83="","",Analiza!V$83)</f>
        <v>Faza oper.</v>
      </c>
      <c r="V185" s="33" t="str">
        <f>IF(Analiza!W$83="","",Analiza!W$83)</f>
        <v>Faza oper.</v>
      </c>
      <c r="W185" s="33" t="str">
        <f>IF(Analiza!X$83="","",Analiza!X$83)</f>
        <v>Faza oper.</v>
      </c>
      <c r="X185" s="33" t="str">
        <f>IF(Analiza!Y$83="","",Analiza!Y$83)</f>
        <v>Faza oper.</v>
      </c>
      <c r="Y185" s="33" t="str">
        <f>IF(Analiza!Z$83="","",Analiza!Z$83)</f>
        <v>Faza oper.</v>
      </c>
      <c r="Z185" s="33" t="str">
        <f>IF(Analiza!AA$83="","",Analiza!AA$83)</f>
        <v>Faza oper.</v>
      </c>
      <c r="AA185" s="33" t="str">
        <f>IF(Analiza!AB$83="","",Analiza!AB$83)</f>
        <v>Faza oper.</v>
      </c>
      <c r="AB185" s="33" t="str">
        <f>IF(Analiza!AC$83="","",Analiza!AC$83)</f>
        <v>Faza oper.</v>
      </c>
      <c r="AC185" s="33" t="str">
        <f>IF(Analiza!AD$83="","",Analiza!AD$83)</f>
        <v>Faza oper.</v>
      </c>
      <c r="AD185" s="33" t="str">
        <f>IF(Analiza!AE$83="","",Analiza!AE$83)</f>
        <v>Faza oper.</v>
      </c>
      <c r="AE185" s="33" t="str">
        <f>IF(Analiza!AF$83="","",Analiza!AF$83)</f>
        <v/>
      </c>
      <c r="AF185" s="33" t="str">
        <f>IF(Analiza!AG$83="","",Analiza!AG$83)</f>
        <v/>
      </c>
      <c r="AG185" s="33" t="str">
        <f>IF(Analiza!AH$83="","",Analiza!AH$83)</f>
        <v/>
      </c>
      <c r="AH185" s="33" t="str">
        <f>IF(Analiza!AI$83="","",Analiza!AI$83)</f>
        <v/>
      </c>
      <c r="AI185" s="33" t="str">
        <f>IF(Analiza!AJ$83="","",Analiza!AJ$83)</f>
        <v/>
      </c>
    </row>
    <row r="186" spans="1:35" s="8" customFormat="1" ht="24.75" thickBot="1">
      <c r="A186" s="766"/>
      <c r="B186" s="751" t="s">
        <v>5</v>
      </c>
      <c r="C186" s="784"/>
      <c r="D186" s="787"/>
      <c r="E186" s="788"/>
      <c r="F186" s="713">
        <f>IF(Analiza!G$84="","",Analiza!G$84)</f>
        <v>2021</v>
      </c>
      <c r="G186" s="713">
        <f>IF(Analiza!H$84="","",Analiza!H$84)</f>
        <v>2022</v>
      </c>
      <c r="H186" s="713">
        <f>IF(Analiza!I$84="","",Analiza!I$84)</f>
        <v>2023</v>
      </c>
      <c r="I186" s="713">
        <f>IF(Analiza!J$84="","",Analiza!J$84)</f>
        <v>2024</v>
      </c>
      <c r="J186" s="713">
        <f>IF(Analiza!K$84="","",Analiza!K$84)</f>
        <v>2025</v>
      </c>
      <c r="K186" s="713">
        <f>IF(Analiza!L$84="","",Analiza!L$84)</f>
        <v>2026</v>
      </c>
      <c r="L186" s="713">
        <f>IF(Analiza!M$84="","",Analiza!M$84)</f>
        <v>2027</v>
      </c>
      <c r="M186" s="713">
        <f>IF(Analiza!N$84="","",Analiza!N$84)</f>
        <v>2028</v>
      </c>
      <c r="N186" s="713">
        <f>IF(Analiza!O$84="","",Analiza!O$84)</f>
        <v>2029</v>
      </c>
      <c r="O186" s="713">
        <f>IF(Analiza!P$84="","",Analiza!P$84)</f>
        <v>2030</v>
      </c>
      <c r="P186" s="713">
        <f>IF(Analiza!Q$84="","",Analiza!Q$84)</f>
        <v>2031</v>
      </c>
      <c r="Q186" s="713">
        <f>IF(Analiza!R$84="","",Analiza!R$84)</f>
        <v>2032</v>
      </c>
      <c r="R186" s="713">
        <f>IF(Analiza!S$84="","",Analiza!S$84)</f>
        <v>2033</v>
      </c>
      <c r="S186" s="713">
        <f>IF(Analiza!T$84="","",Analiza!T$84)</f>
        <v>2034</v>
      </c>
      <c r="T186" s="713">
        <f>IF(Analiza!U$84="","",Analiza!U$84)</f>
        <v>2035</v>
      </c>
      <c r="U186" s="713">
        <f>IF(Analiza!V$84="","",Analiza!V$84)</f>
        <v>2036</v>
      </c>
      <c r="V186" s="713">
        <f>IF(Analiza!W$84="","",Analiza!W$84)</f>
        <v>2037</v>
      </c>
      <c r="W186" s="713">
        <f>IF(Analiza!X$84="","",Analiza!X$84)</f>
        <v>2038</v>
      </c>
      <c r="X186" s="713">
        <f>IF(Analiza!Y$84="","",Analiza!Y$84)</f>
        <v>2039</v>
      </c>
      <c r="Y186" s="713">
        <f>IF(Analiza!Z$84="","",Analiza!Z$84)</f>
        <v>2040</v>
      </c>
      <c r="Z186" s="713">
        <f>IF(Analiza!AA$84="","",Analiza!AA$84)</f>
        <v>2041</v>
      </c>
      <c r="AA186" s="713">
        <f>IF(Analiza!AB$84="","",Analiza!AB$84)</f>
        <v>2042</v>
      </c>
      <c r="AB186" s="713">
        <f>IF(Analiza!AC$84="","",Analiza!AC$84)</f>
        <v>2043</v>
      </c>
      <c r="AC186" s="713">
        <f>IF(Analiza!AD$84="","",Analiza!AD$84)</f>
        <v>2044</v>
      </c>
      <c r="AD186" s="713">
        <f>IF(Analiza!AE$84="","",Analiza!AE$84)</f>
        <v>2045</v>
      </c>
      <c r="AE186" s="713" t="str">
        <f>IF(Analiza!AF$84="","",Analiza!AF$84)</f>
        <v/>
      </c>
      <c r="AF186" s="713" t="str">
        <f>IF(Analiza!AG$84="","",Analiza!AG$84)</f>
        <v/>
      </c>
      <c r="AG186" s="713" t="str">
        <f>IF(Analiza!AH$84="","",Analiza!AH$84)</f>
        <v/>
      </c>
      <c r="AH186" s="713" t="str">
        <f>IF(Analiza!AI$84="","",Analiza!AI$84)</f>
        <v/>
      </c>
      <c r="AI186" s="713" t="str">
        <f>IF(Analiza!AJ$84="","",Analiza!AJ$84)</f>
        <v/>
      </c>
    </row>
    <row r="187" spans="1:35" s="18" customFormat="1" ht="24">
      <c r="A187" s="766"/>
      <c r="B187" s="751" t="s">
        <v>5</v>
      </c>
      <c r="C187" s="668" t="str">
        <f>IF(D187="","",1)</f>
        <v/>
      </c>
      <c r="D187" s="550"/>
      <c r="E187" s="576"/>
      <c r="F187" s="568"/>
      <c r="G187" s="568"/>
      <c r="H187" s="568"/>
      <c r="I187" s="568"/>
      <c r="J187" s="568"/>
      <c r="K187" s="568"/>
      <c r="L187" s="568"/>
      <c r="M187" s="568"/>
      <c r="N187" s="568"/>
      <c r="O187" s="568"/>
      <c r="P187" s="568"/>
      <c r="Q187" s="568"/>
      <c r="R187" s="568"/>
      <c r="S187" s="568"/>
      <c r="T187" s="568"/>
      <c r="U187" s="568"/>
      <c r="V187" s="568"/>
      <c r="W187" s="568"/>
      <c r="X187" s="568"/>
      <c r="Y187" s="568"/>
      <c r="Z187" s="568"/>
      <c r="AA187" s="568"/>
      <c r="AB187" s="568"/>
      <c r="AC187" s="568"/>
      <c r="AD187" s="568"/>
      <c r="AE187" s="568"/>
      <c r="AF187" s="568"/>
      <c r="AG187" s="568"/>
      <c r="AH187" s="568"/>
      <c r="AI187" s="569"/>
    </row>
    <row r="188" spans="1:35" s="18" customFormat="1" ht="24">
      <c r="A188" s="766"/>
      <c r="B188" s="751" t="s">
        <v>5</v>
      </c>
      <c r="C188" s="670" t="str">
        <f t="shared" ref="C188:C196" si="14">IF(D188="","",C187+1)</f>
        <v/>
      </c>
      <c r="D188" s="552"/>
      <c r="E188" s="577"/>
      <c r="F188" s="571"/>
      <c r="G188" s="571"/>
      <c r="H188" s="571"/>
      <c r="I188" s="571"/>
      <c r="J188" s="571"/>
      <c r="K188" s="571"/>
      <c r="L188" s="571"/>
      <c r="M188" s="571"/>
      <c r="N188" s="571"/>
      <c r="O188" s="571"/>
      <c r="P188" s="571"/>
      <c r="Q188" s="571"/>
      <c r="R188" s="571"/>
      <c r="S188" s="571"/>
      <c r="T188" s="571"/>
      <c r="U188" s="571"/>
      <c r="V188" s="571"/>
      <c r="W188" s="571"/>
      <c r="X188" s="571"/>
      <c r="Y188" s="571"/>
      <c r="Z188" s="571"/>
      <c r="AA188" s="571"/>
      <c r="AB188" s="571"/>
      <c r="AC188" s="571"/>
      <c r="AD188" s="571"/>
      <c r="AE188" s="571"/>
      <c r="AF188" s="571"/>
      <c r="AG188" s="571"/>
      <c r="AH188" s="571"/>
      <c r="AI188" s="572"/>
    </row>
    <row r="189" spans="1:35" s="18" customFormat="1" ht="24">
      <c r="A189" s="766"/>
      <c r="B189" s="751" t="s">
        <v>5</v>
      </c>
      <c r="C189" s="670" t="str">
        <f t="shared" si="14"/>
        <v/>
      </c>
      <c r="D189" s="552"/>
      <c r="E189" s="577"/>
      <c r="F189" s="571"/>
      <c r="G189" s="571"/>
      <c r="H189" s="571"/>
      <c r="I189" s="571"/>
      <c r="J189" s="571"/>
      <c r="K189" s="571"/>
      <c r="L189" s="571"/>
      <c r="M189" s="571"/>
      <c r="N189" s="571"/>
      <c r="O189" s="571"/>
      <c r="P189" s="571"/>
      <c r="Q189" s="571"/>
      <c r="R189" s="571"/>
      <c r="S189" s="571"/>
      <c r="T189" s="571"/>
      <c r="U189" s="571"/>
      <c r="V189" s="571"/>
      <c r="W189" s="571"/>
      <c r="X189" s="571"/>
      <c r="Y189" s="571"/>
      <c r="Z189" s="571"/>
      <c r="AA189" s="571"/>
      <c r="AB189" s="571"/>
      <c r="AC189" s="571"/>
      <c r="AD189" s="571"/>
      <c r="AE189" s="571"/>
      <c r="AF189" s="571"/>
      <c r="AG189" s="571"/>
      <c r="AH189" s="571"/>
      <c r="AI189" s="572"/>
    </row>
    <row r="190" spans="1:35" s="18" customFormat="1" ht="24">
      <c r="A190" s="766"/>
      <c r="B190" s="751" t="s">
        <v>5</v>
      </c>
      <c r="C190" s="670" t="str">
        <f t="shared" si="14"/>
        <v/>
      </c>
      <c r="D190" s="552"/>
      <c r="E190" s="577"/>
      <c r="F190" s="571"/>
      <c r="G190" s="571"/>
      <c r="H190" s="571"/>
      <c r="I190" s="571"/>
      <c r="J190" s="571"/>
      <c r="K190" s="571"/>
      <c r="L190" s="571"/>
      <c r="M190" s="571"/>
      <c r="N190" s="571"/>
      <c r="O190" s="571"/>
      <c r="P190" s="571"/>
      <c r="Q190" s="571"/>
      <c r="R190" s="571"/>
      <c r="S190" s="571"/>
      <c r="T190" s="571"/>
      <c r="U190" s="571"/>
      <c r="V190" s="571"/>
      <c r="W190" s="571"/>
      <c r="X190" s="571"/>
      <c r="Y190" s="571"/>
      <c r="Z190" s="571"/>
      <c r="AA190" s="571"/>
      <c r="AB190" s="571"/>
      <c r="AC190" s="571"/>
      <c r="AD190" s="571"/>
      <c r="AE190" s="571"/>
      <c r="AF190" s="571"/>
      <c r="AG190" s="571"/>
      <c r="AH190" s="571"/>
      <c r="AI190" s="572"/>
    </row>
    <row r="191" spans="1:35" s="18" customFormat="1" ht="24">
      <c r="A191" s="766"/>
      <c r="B191" s="751" t="s">
        <v>5</v>
      </c>
      <c r="C191" s="670" t="str">
        <f t="shared" si="14"/>
        <v/>
      </c>
      <c r="D191" s="552"/>
      <c r="E191" s="577"/>
      <c r="F191" s="571"/>
      <c r="G191" s="571"/>
      <c r="H191" s="571"/>
      <c r="I191" s="571"/>
      <c r="J191" s="571"/>
      <c r="K191" s="571"/>
      <c r="L191" s="571"/>
      <c r="M191" s="571"/>
      <c r="N191" s="571"/>
      <c r="O191" s="571"/>
      <c r="P191" s="571"/>
      <c r="Q191" s="571"/>
      <c r="R191" s="571"/>
      <c r="S191" s="571"/>
      <c r="T191" s="571"/>
      <c r="U191" s="571"/>
      <c r="V191" s="571"/>
      <c r="W191" s="571"/>
      <c r="X191" s="571"/>
      <c r="Y191" s="571"/>
      <c r="Z191" s="571"/>
      <c r="AA191" s="571"/>
      <c r="AB191" s="571"/>
      <c r="AC191" s="571"/>
      <c r="AD191" s="571"/>
      <c r="AE191" s="571"/>
      <c r="AF191" s="571"/>
      <c r="AG191" s="571"/>
      <c r="AH191" s="571"/>
      <c r="AI191" s="572"/>
    </row>
    <row r="192" spans="1:35" s="18" customFormat="1" ht="24">
      <c r="A192" s="766"/>
      <c r="B192" s="751" t="s">
        <v>5</v>
      </c>
      <c r="C192" s="670" t="str">
        <f t="shared" si="14"/>
        <v/>
      </c>
      <c r="D192" s="552"/>
      <c r="E192" s="577"/>
      <c r="F192" s="571"/>
      <c r="G192" s="571"/>
      <c r="H192" s="571"/>
      <c r="I192" s="571"/>
      <c r="J192" s="571"/>
      <c r="K192" s="571"/>
      <c r="L192" s="571"/>
      <c r="M192" s="571"/>
      <c r="N192" s="571"/>
      <c r="O192" s="571"/>
      <c r="P192" s="571"/>
      <c r="Q192" s="571"/>
      <c r="R192" s="571"/>
      <c r="S192" s="571"/>
      <c r="T192" s="571"/>
      <c r="U192" s="571"/>
      <c r="V192" s="571"/>
      <c r="W192" s="571"/>
      <c r="X192" s="571"/>
      <c r="Y192" s="571"/>
      <c r="Z192" s="571"/>
      <c r="AA192" s="571"/>
      <c r="AB192" s="571"/>
      <c r="AC192" s="571"/>
      <c r="AD192" s="571"/>
      <c r="AE192" s="571"/>
      <c r="AF192" s="571"/>
      <c r="AG192" s="571"/>
      <c r="AH192" s="571"/>
      <c r="AI192" s="572"/>
    </row>
    <row r="193" spans="1:35" s="18" customFormat="1" ht="24">
      <c r="A193" s="766"/>
      <c r="B193" s="751" t="s">
        <v>5</v>
      </c>
      <c r="C193" s="670" t="str">
        <f t="shared" si="14"/>
        <v/>
      </c>
      <c r="D193" s="552"/>
      <c r="E193" s="577"/>
      <c r="F193" s="571"/>
      <c r="G193" s="571"/>
      <c r="H193" s="571"/>
      <c r="I193" s="571"/>
      <c r="J193" s="571"/>
      <c r="K193" s="571"/>
      <c r="L193" s="571"/>
      <c r="M193" s="571"/>
      <c r="N193" s="571"/>
      <c r="O193" s="571"/>
      <c r="P193" s="571"/>
      <c r="Q193" s="571"/>
      <c r="R193" s="571"/>
      <c r="S193" s="571"/>
      <c r="T193" s="571"/>
      <c r="U193" s="571"/>
      <c r="V193" s="571"/>
      <c r="W193" s="571"/>
      <c r="X193" s="571"/>
      <c r="Y193" s="571"/>
      <c r="Z193" s="571"/>
      <c r="AA193" s="571"/>
      <c r="AB193" s="571"/>
      <c r="AC193" s="571"/>
      <c r="AD193" s="571"/>
      <c r="AE193" s="571"/>
      <c r="AF193" s="571"/>
      <c r="AG193" s="571"/>
      <c r="AH193" s="571"/>
      <c r="AI193" s="572"/>
    </row>
    <row r="194" spans="1:35" s="18" customFormat="1" ht="24">
      <c r="A194" s="766"/>
      <c r="B194" s="751" t="s">
        <v>5</v>
      </c>
      <c r="C194" s="670" t="str">
        <f t="shared" si="14"/>
        <v/>
      </c>
      <c r="D194" s="552"/>
      <c r="E194" s="577"/>
      <c r="F194" s="571"/>
      <c r="G194" s="571"/>
      <c r="H194" s="571"/>
      <c r="I194" s="571"/>
      <c r="J194" s="571"/>
      <c r="K194" s="571"/>
      <c r="L194" s="571"/>
      <c r="M194" s="571"/>
      <c r="N194" s="571"/>
      <c r="O194" s="571"/>
      <c r="P194" s="571"/>
      <c r="Q194" s="571"/>
      <c r="R194" s="571"/>
      <c r="S194" s="571"/>
      <c r="T194" s="571"/>
      <c r="U194" s="571"/>
      <c r="V194" s="571"/>
      <c r="W194" s="571"/>
      <c r="X194" s="571"/>
      <c r="Y194" s="571"/>
      <c r="Z194" s="571"/>
      <c r="AA194" s="571"/>
      <c r="AB194" s="571"/>
      <c r="AC194" s="571"/>
      <c r="AD194" s="571"/>
      <c r="AE194" s="571"/>
      <c r="AF194" s="571"/>
      <c r="AG194" s="571"/>
      <c r="AH194" s="571"/>
      <c r="AI194" s="572"/>
    </row>
    <row r="195" spans="1:35" s="18" customFormat="1" ht="24">
      <c r="A195" s="766"/>
      <c r="B195" s="751" t="s">
        <v>5</v>
      </c>
      <c r="C195" s="670" t="str">
        <f t="shared" si="14"/>
        <v/>
      </c>
      <c r="D195" s="552"/>
      <c r="E195" s="577"/>
      <c r="F195" s="571"/>
      <c r="G195" s="571"/>
      <c r="H195" s="571"/>
      <c r="I195" s="571"/>
      <c r="J195" s="571"/>
      <c r="K195" s="571"/>
      <c r="L195" s="571"/>
      <c r="M195" s="571"/>
      <c r="N195" s="571"/>
      <c r="O195" s="571"/>
      <c r="P195" s="571"/>
      <c r="Q195" s="571"/>
      <c r="R195" s="571"/>
      <c r="S195" s="571"/>
      <c r="T195" s="571"/>
      <c r="U195" s="571"/>
      <c r="V195" s="571"/>
      <c r="W195" s="571"/>
      <c r="X195" s="571"/>
      <c r="Y195" s="571"/>
      <c r="Z195" s="571"/>
      <c r="AA195" s="571"/>
      <c r="AB195" s="571"/>
      <c r="AC195" s="571"/>
      <c r="AD195" s="571"/>
      <c r="AE195" s="571"/>
      <c r="AF195" s="571"/>
      <c r="AG195" s="571"/>
      <c r="AH195" s="571"/>
      <c r="AI195" s="572"/>
    </row>
    <row r="196" spans="1:35" s="18" customFormat="1" ht="24.75" thickBot="1">
      <c r="A196" s="766"/>
      <c r="B196" s="751" t="s">
        <v>5</v>
      </c>
      <c r="C196" s="672" t="str">
        <f t="shared" si="14"/>
        <v/>
      </c>
      <c r="D196" s="554"/>
      <c r="E196" s="578"/>
      <c r="F196" s="579"/>
      <c r="G196" s="579"/>
      <c r="H196" s="579"/>
      <c r="I196" s="579"/>
      <c r="J196" s="579"/>
      <c r="K196" s="579"/>
      <c r="L196" s="579"/>
      <c r="M196" s="579"/>
      <c r="N196" s="579"/>
      <c r="O196" s="579"/>
      <c r="P196" s="579"/>
      <c r="Q196" s="579"/>
      <c r="R196" s="579"/>
      <c r="S196" s="579"/>
      <c r="T196" s="579"/>
      <c r="U196" s="579"/>
      <c r="V196" s="579"/>
      <c r="W196" s="579"/>
      <c r="X196" s="579"/>
      <c r="Y196" s="579"/>
      <c r="Z196" s="579"/>
      <c r="AA196" s="579"/>
      <c r="AB196" s="579"/>
      <c r="AC196" s="579"/>
      <c r="AD196" s="579"/>
      <c r="AE196" s="579"/>
      <c r="AF196" s="579"/>
      <c r="AG196" s="579"/>
      <c r="AH196" s="579"/>
      <c r="AI196" s="580"/>
    </row>
    <row r="197" spans="1:35" s="70" customFormat="1" ht="24">
      <c r="A197" s="766"/>
      <c r="B197" s="751" t="s">
        <v>5</v>
      </c>
      <c r="C197" s="69"/>
      <c r="D197" s="70" t="s">
        <v>165</v>
      </c>
    </row>
    <row r="198" spans="1:35" s="8" customFormat="1" ht="24">
      <c r="A198" s="766"/>
      <c r="B198" s="751" t="s">
        <v>5</v>
      </c>
      <c r="C198" s="780" t="s">
        <v>85</v>
      </c>
      <c r="D198" s="782" t="s">
        <v>166</v>
      </c>
      <c r="E198" s="778" t="s">
        <v>87</v>
      </c>
      <c r="F198" s="33" t="str">
        <f>IF(Analiza!G$83="","",Analiza!G$83)</f>
        <v>Faza oper.</v>
      </c>
      <c r="G198" s="33" t="str">
        <f>IF(Analiza!H$83="","",Analiza!H$83)</f>
        <v>Faza oper.</v>
      </c>
      <c r="H198" s="33" t="str">
        <f>IF(Analiza!I$83="","",Analiza!I$83)</f>
        <v>Faza oper.</v>
      </c>
      <c r="I198" s="33" t="str">
        <f>IF(Analiza!J$83="","",Analiza!J$83)</f>
        <v>Faza oper.</v>
      </c>
      <c r="J198" s="33" t="str">
        <f>IF(Analiza!K$83="","",Analiza!K$83)</f>
        <v>Faza oper.</v>
      </c>
      <c r="K198" s="33" t="str">
        <f>IF(Analiza!L$83="","",Analiza!L$83)</f>
        <v>Faza oper.</v>
      </c>
      <c r="L198" s="33" t="str">
        <f>IF(Analiza!M$83="","",Analiza!M$83)</f>
        <v>Faza oper.</v>
      </c>
      <c r="M198" s="33" t="str">
        <f>IF(Analiza!N$83="","",Analiza!N$83)</f>
        <v>Faza oper.</v>
      </c>
      <c r="N198" s="33" t="str">
        <f>IF(Analiza!O$83="","",Analiza!O$83)</f>
        <v>Faza oper.</v>
      </c>
      <c r="O198" s="33" t="str">
        <f>IF(Analiza!P$83="","",Analiza!P$83)</f>
        <v>Faza oper.</v>
      </c>
      <c r="P198" s="33" t="str">
        <f>IF(Analiza!Q$83="","",Analiza!Q$83)</f>
        <v>Faza oper.</v>
      </c>
      <c r="Q198" s="33" t="str">
        <f>IF(Analiza!R$83="","",Analiza!R$83)</f>
        <v>Faza oper.</v>
      </c>
      <c r="R198" s="33" t="str">
        <f>IF(Analiza!S$83="","",Analiza!S$83)</f>
        <v>Faza oper.</v>
      </c>
      <c r="S198" s="33" t="str">
        <f>IF(Analiza!T$83="","",Analiza!T$83)</f>
        <v>Faza oper.</v>
      </c>
      <c r="T198" s="33" t="str">
        <f>IF(Analiza!U$83="","",Analiza!U$83)</f>
        <v>Faza oper.</v>
      </c>
      <c r="U198" s="33" t="str">
        <f>IF(Analiza!V$83="","",Analiza!V$83)</f>
        <v>Faza oper.</v>
      </c>
      <c r="V198" s="33" t="str">
        <f>IF(Analiza!W$83="","",Analiza!W$83)</f>
        <v>Faza oper.</v>
      </c>
      <c r="W198" s="33" t="str">
        <f>IF(Analiza!X$83="","",Analiza!X$83)</f>
        <v>Faza oper.</v>
      </c>
      <c r="X198" s="33" t="str">
        <f>IF(Analiza!Y$83="","",Analiza!Y$83)</f>
        <v>Faza oper.</v>
      </c>
      <c r="Y198" s="33" t="str">
        <f>IF(Analiza!Z$83="","",Analiza!Z$83)</f>
        <v>Faza oper.</v>
      </c>
      <c r="Z198" s="33" t="str">
        <f>IF(Analiza!AA$83="","",Analiza!AA$83)</f>
        <v>Faza oper.</v>
      </c>
      <c r="AA198" s="33" t="str">
        <f>IF(Analiza!AB$83="","",Analiza!AB$83)</f>
        <v>Faza oper.</v>
      </c>
      <c r="AB198" s="33" t="str">
        <f>IF(Analiza!AC$83="","",Analiza!AC$83)</f>
        <v>Faza oper.</v>
      </c>
      <c r="AC198" s="33" t="str">
        <f>IF(Analiza!AD$83="","",Analiza!AD$83)</f>
        <v>Faza oper.</v>
      </c>
      <c r="AD198" s="33" t="str">
        <f>IF(Analiza!AE$83="","",Analiza!AE$83)</f>
        <v>Faza oper.</v>
      </c>
      <c r="AE198" s="33" t="str">
        <f>IF(Analiza!AF$83="","",Analiza!AF$83)</f>
        <v/>
      </c>
      <c r="AF198" s="33" t="str">
        <f>IF(Analiza!AG$83="","",Analiza!AG$83)</f>
        <v/>
      </c>
      <c r="AG198" s="33" t="str">
        <f>IF(Analiza!AH$83="","",Analiza!AH$83)</f>
        <v/>
      </c>
      <c r="AH198" s="33" t="str">
        <f>IF(Analiza!AI$83="","",Analiza!AI$83)</f>
        <v/>
      </c>
      <c r="AI198" s="33" t="str">
        <f>IF(Analiza!AJ$83="","",Analiza!AJ$83)</f>
        <v/>
      </c>
    </row>
    <row r="199" spans="1:35" s="8" customFormat="1" ht="24.75" thickBot="1">
      <c r="A199" s="766"/>
      <c r="B199" s="751" t="s">
        <v>5</v>
      </c>
      <c r="C199" s="784"/>
      <c r="D199" s="783"/>
      <c r="E199" s="785"/>
      <c r="F199" s="713">
        <f>IF(Analiza!G$84="","",Analiza!G$84)</f>
        <v>2021</v>
      </c>
      <c r="G199" s="713">
        <f>IF(Analiza!H$84="","",Analiza!H$84)</f>
        <v>2022</v>
      </c>
      <c r="H199" s="713">
        <f>IF(Analiza!I$84="","",Analiza!I$84)</f>
        <v>2023</v>
      </c>
      <c r="I199" s="713">
        <f>IF(Analiza!J$84="","",Analiza!J$84)</f>
        <v>2024</v>
      </c>
      <c r="J199" s="713">
        <f>IF(Analiza!K$84="","",Analiza!K$84)</f>
        <v>2025</v>
      </c>
      <c r="K199" s="713">
        <f>IF(Analiza!L$84="","",Analiza!L$84)</f>
        <v>2026</v>
      </c>
      <c r="L199" s="713">
        <f>IF(Analiza!M$84="","",Analiza!M$84)</f>
        <v>2027</v>
      </c>
      <c r="M199" s="713">
        <f>IF(Analiza!N$84="","",Analiza!N$84)</f>
        <v>2028</v>
      </c>
      <c r="N199" s="713">
        <f>IF(Analiza!O$84="","",Analiza!O$84)</f>
        <v>2029</v>
      </c>
      <c r="O199" s="713">
        <f>IF(Analiza!P$84="","",Analiza!P$84)</f>
        <v>2030</v>
      </c>
      <c r="P199" s="713">
        <f>IF(Analiza!Q$84="","",Analiza!Q$84)</f>
        <v>2031</v>
      </c>
      <c r="Q199" s="713">
        <f>IF(Analiza!R$84="","",Analiza!R$84)</f>
        <v>2032</v>
      </c>
      <c r="R199" s="713">
        <f>IF(Analiza!S$84="","",Analiza!S$84)</f>
        <v>2033</v>
      </c>
      <c r="S199" s="713">
        <f>IF(Analiza!T$84="","",Analiza!T$84)</f>
        <v>2034</v>
      </c>
      <c r="T199" s="713">
        <f>IF(Analiza!U$84="","",Analiza!U$84)</f>
        <v>2035</v>
      </c>
      <c r="U199" s="713">
        <f>IF(Analiza!V$84="","",Analiza!V$84)</f>
        <v>2036</v>
      </c>
      <c r="V199" s="713">
        <f>IF(Analiza!W$84="","",Analiza!W$84)</f>
        <v>2037</v>
      </c>
      <c r="W199" s="713">
        <f>IF(Analiza!X$84="","",Analiza!X$84)</f>
        <v>2038</v>
      </c>
      <c r="X199" s="713">
        <f>IF(Analiza!Y$84="","",Analiza!Y$84)</f>
        <v>2039</v>
      </c>
      <c r="Y199" s="713">
        <f>IF(Analiza!Z$84="","",Analiza!Z$84)</f>
        <v>2040</v>
      </c>
      <c r="Z199" s="713">
        <f>IF(Analiza!AA$84="","",Analiza!AA$84)</f>
        <v>2041</v>
      </c>
      <c r="AA199" s="713">
        <f>IF(Analiza!AB$84="","",Analiza!AB$84)</f>
        <v>2042</v>
      </c>
      <c r="AB199" s="713">
        <f>IF(Analiza!AC$84="","",Analiza!AC$84)</f>
        <v>2043</v>
      </c>
      <c r="AC199" s="713">
        <f>IF(Analiza!AD$84="","",Analiza!AD$84)</f>
        <v>2044</v>
      </c>
      <c r="AD199" s="713">
        <f>IF(Analiza!AE$84="","",Analiza!AE$84)</f>
        <v>2045</v>
      </c>
      <c r="AE199" s="713" t="str">
        <f>IF(Analiza!AF$84="","",Analiza!AF$84)</f>
        <v/>
      </c>
      <c r="AF199" s="713" t="str">
        <f>IF(Analiza!AG$84="","",Analiza!AG$84)</f>
        <v/>
      </c>
      <c r="AG199" s="713" t="str">
        <f>IF(Analiza!AH$84="","",Analiza!AH$84)</f>
        <v/>
      </c>
      <c r="AH199" s="713" t="str">
        <f>IF(Analiza!AI$84="","",Analiza!AI$84)</f>
        <v/>
      </c>
      <c r="AI199" s="713" t="str">
        <f>IF(Analiza!AJ$84="","",Analiza!AJ$84)</f>
        <v/>
      </c>
    </row>
    <row r="200" spans="1:35" s="18" customFormat="1" ht="24">
      <c r="A200" s="766"/>
      <c r="B200" s="751" t="s">
        <v>5</v>
      </c>
      <c r="C200" s="691" t="str">
        <f>IF(C187="","",C187)</f>
        <v/>
      </c>
      <c r="D200" s="503" t="str">
        <f t="shared" ref="D200:E200" si="15">IF(D187="","",D187)</f>
        <v/>
      </c>
      <c r="E200" s="524" t="str">
        <f t="shared" si="15"/>
        <v/>
      </c>
      <c r="F200" s="567"/>
      <c r="G200" s="568"/>
      <c r="H200" s="568"/>
      <c r="I200" s="568"/>
      <c r="J200" s="568"/>
      <c r="K200" s="568"/>
      <c r="L200" s="568"/>
      <c r="M200" s="568"/>
      <c r="N200" s="568"/>
      <c r="O200" s="568"/>
      <c r="P200" s="568"/>
      <c r="Q200" s="568"/>
      <c r="R200" s="568"/>
      <c r="S200" s="568"/>
      <c r="T200" s="568"/>
      <c r="U200" s="568"/>
      <c r="V200" s="568"/>
      <c r="W200" s="568"/>
      <c r="X200" s="568"/>
      <c r="Y200" s="568"/>
      <c r="Z200" s="568"/>
      <c r="AA200" s="568"/>
      <c r="AB200" s="568"/>
      <c r="AC200" s="568"/>
      <c r="AD200" s="568"/>
      <c r="AE200" s="568"/>
      <c r="AF200" s="568"/>
      <c r="AG200" s="568"/>
      <c r="AH200" s="568"/>
      <c r="AI200" s="569"/>
    </row>
    <row r="201" spans="1:35" s="18" customFormat="1" ht="24">
      <c r="A201" s="766"/>
      <c r="B201" s="751" t="s">
        <v>5</v>
      </c>
      <c r="C201" s="693" t="str">
        <f t="shared" ref="C201:E209" si="16">IF(C188="","",C188)</f>
        <v/>
      </c>
      <c r="D201" s="510" t="str">
        <f t="shared" si="16"/>
        <v/>
      </c>
      <c r="E201" s="525" t="str">
        <f t="shared" si="16"/>
        <v/>
      </c>
      <c r="F201" s="570"/>
      <c r="G201" s="571"/>
      <c r="H201" s="571"/>
      <c r="I201" s="571"/>
      <c r="J201" s="571"/>
      <c r="K201" s="571"/>
      <c r="L201" s="571"/>
      <c r="M201" s="571"/>
      <c r="N201" s="571"/>
      <c r="O201" s="571"/>
      <c r="P201" s="571"/>
      <c r="Q201" s="571"/>
      <c r="R201" s="571"/>
      <c r="S201" s="571"/>
      <c r="T201" s="571"/>
      <c r="U201" s="571"/>
      <c r="V201" s="571"/>
      <c r="W201" s="571"/>
      <c r="X201" s="571"/>
      <c r="Y201" s="571"/>
      <c r="Z201" s="571"/>
      <c r="AA201" s="571"/>
      <c r="AB201" s="571"/>
      <c r="AC201" s="571"/>
      <c r="AD201" s="571"/>
      <c r="AE201" s="571"/>
      <c r="AF201" s="571"/>
      <c r="AG201" s="571"/>
      <c r="AH201" s="571"/>
      <c r="AI201" s="572"/>
    </row>
    <row r="202" spans="1:35" s="18" customFormat="1" ht="24">
      <c r="A202" s="766"/>
      <c r="B202" s="751" t="s">
        <v>5</v>
      </c>
      <c r="C202" s="693" t="str">
        <f t="shared" si="16"/>
        <v/>
      </c>
      <c r="D202" s="510" t="str">
        <f t="shared" si="16"/>
        <v/>
      </c>
      <c r="E202" s="525" t="str">
        <f t="shared" si="16"/>
        <v/>
      </c>
      <c r="F202" s="570"/>
      <c r="G202" s="571"/>
      <c r="H202" s="571"/>
      <c r="I202" s="571"/>
      <c r="J202" s="571"/>
      <c r="K202" s="571"/>
      <c r="L202" s="571"/>
      <c r="M202" s="571"/>
      <c r="N202" s="571"/>
      <c r="O202" s="571"/>
      <c r="P202" s="571"/>
      <c r="Q202" s="571"/>
      <c r="R202" s="571"/>
      <c r="S202" s="571"/>
      <c r="T202" s="571"/>
      <c r="U202" s="571"/>
      <c r="V202" s="571"/>
      <c r="W202" s="571"/>
      <c r="X202" s="571"/>
      <c r="Y202" s="571"/>
      <c r="Z202" s="571"/>
      <c r="AA202" s="571"/>
      <c r="AB202" s="571"/>
      <c r="AC202" s="571"/>
      <c r="AD202" s="571"/>
      <c r="AE202" s="571"/>
      <c r="AF202" s="571"/>
      <c r="AG202" s="571"/>
      <c r="AH202" s="571"/>
      <c r="AI202" s="572"/>
    </row>
    <row r="203" spans="1:35" s="18" customFormat="1" ht="24">
      <c r="A203" s="766"/>
      <c r="B203" s="751" t="s">
        <v>5</v>
      </c>
      <c r="C203" s="693" t="str">
        <f t="shared" si="16"/>
        <v/>
      </c>
      <c r="D203" s="510" t="str">
        <f t="shared" si="16"/>
        <v/>
      </c>
      <c r="E203" s="525" t="str">
        <f t="shared" si="16"/>
        <v/>
      </c>
      <c r="F203" s="570"/>
      <c r="G203" s="571"/>
      <c r="H203" s="571"/>
      <c r="I203" s="571"/>
      <c r="J203" s="571"/>
      <c r="K203" s="571"/>
      <c r="L203" s="571"/>
      <c r="M203" s="571"/>
      <c r="N203" s="571"/>
      <c r="O203" s="571"/>
      <c r="P203" s="571"/>
      <c r="Q203" s="571"/>
      <c r="R203" s="571"/>
      <c r="S203" s="571"/>
      <c r="T203" s="571"/>
      <c r="U203" s="571"/>
      <c r="V203" s="571"/>
      <c r="W203" s="571"/>
      <c r="X203" s="571"/>
      <c r="Y203" s="571"/>
      <c r="Z203" s="571"/>
      <c r="AA203" s="571"/>
      <c r="AB203" s="571"/>
      <c r="AC203" s="571"/>
      <c r="AD203" s="571"/>
      <c r="AE203" s="571"/>
      <c r="AF203" s="571"/>
      <c r="AG203" s="571"/>
      <c r="AH203" s="571"/>
      <c r="AI203" s="572"/>
    </row>
    <row r="204" spans="1:35" s="18" customFormat="1" ht="24">
      <c r="A204" s="766"/>
      <c r="B204" s="751" t="s">
        <v>5</v>
      </c>
      <c r="C204" s="693" t="str">
        <f t="shared" si="16"/>
        <v/>
      </c>
      <c r="D204" s="510" t="str">
        <f t="shared" si="16"/>
        <v/>
      </c>
      <c r="E204" s="525" t="str">
        <f t="shared" si="16"/>
        <v/>
      </c>
      <c r="F204" s="570"/>
      <c r="G204" s="571"/>
      <c r="H204" s="571"/>
      <c r="I204" s="571"/>
      <c r="J204" s="571"/>
      <c r="K204" s="571"/>
      <c r="L204" s="571"/>
      <c r="M204" s="571"/>
      <c r="N204" s="571"/>
      <c r="O204" s="571"/>
      <c r="P204" s="571"/>
      <c r="Q204" s="571"/>
      <c r="R204" s="571"/>
      <c r="S204" s="571"/>
      <c r="T204" s="571"/>
      <c r="U204" s="571"/>
      <c r="V204" s="571"/>
      <c r="W204" s="571"/>
      <c r="X204" s="571"/>
      <c r="Y204" s="571"/>
      <c r="Z204" s="571"/>
      <c r="AA204" s="571"/>
      <c r="AB204" s="571"/>
      <c r="AC204" s="571"/>
      <c r="AD204" s="571"/>
      <c r="AE204" s="571"/>
      <c r="AF204" s="571"/>
      <c r="AG204" s="571"/>
      <c r="AH204" s="571"/>
      <c r="AI204" s="572"/>
    </row>
    <row r="205" spans="1:35" s="18" customFormat="1" ht="24">
      <c r="A205" s="766"/>
      <c r="B205" s="751" t="s">
        <v>5</v>
      </c>
      <c r="C205" s="693" t="str">
        <f t="shared" si="16"/>
        <v/>
      </c>
      <c r="D205" s="510" t="str">
        <f t="shared" si="16"/>
        <v/>
      </c>
      <c r="E205" s="525" t="str">
        <f t="shared" si="16"/>
        <v/>
      </c>
      <c r="F205" s="570"/>
      <c r="G205" s="571"/>
      <c r="H205" s="571"/>
      <c r="I205" s="571"/>
      <c r="J205" s="571"/>
      <c r="K205" s="571"/>
      <c r="L205" s="571"/>
      <c r="M205" s="571"/>
      <c r="N205" s="571"/>
      <c r="O205" s="571"/>
      <c r="P205" s="571"/>
      <c r="Q205" s="571"/>
      <c r="R205" s="571"/>
      <c r="S205" s="571"/>
      <c r="T205" s="571"/>
      <c r="U205" s="571"/>
      <c r="V205" s="571"/>
      <c r="W205" s="571"/>
      <c r="X205" s="571"/>
      <c r="Y205" s="571"/>
      <c r="Z205" s="571"/>
      <c r="AA205" s="571"/>
      <c r="AB205" s="571"/>
      <c r="AC205" s="571"/>
      <c r="AD205" s="571"/>
      <c r="AE205" s="571"/>
      <c r="AF205" s="571"/>
      <c r="AG205" s="571"/>
      <c r="AH205" s="571"/>
      <c r="AI205" s="572"/>
    </row>
    <row r="206" spans="1:35" s="18" customFormat="1" ht="24">
      <c r="A206" s="766"/>
      <c r="B206" s="751" t="s">
        <v>5</v>
      </c>
      <c r="C206" s="693" t="str">
        <f t="shared" si="16"/>
        <v/>
      </c>
      <c r="D206" s="510" t="str">
        <f t="shared" si="16"/>
        <v/>
      </c>
      <c r="E206" s="525" t="str">
        <f t="shared" si="16"/>
        <v/>
      </c>
      <c r="F206" s="570"/>
      <c r="G206" s="571"/>
      <c r="H206" s="571"/>
      <c r="I206" s="571"/>
      <c r="J206" s="571"/>
      <c r="K206" s="571"/>
      <c r="L206" s="571"/>
      <c r="M206" s="571"/>
      <c r="N206" s="571"/>
      <c r="O206" s="571"/>
      <c r="P206" s="571"/>
      <c r="Q206" s="571"/>
      <c r="R206" s="571"/>
      <c r="S206" s="571"/>
      <c r="T206" s="571"/>
      <c r="U206" s="571"/>
      <c r="V206" s="571"/>
      <c r="W206" s="571"/>
      <c r="X206" s="571"/>
      <c r="Y206" s="571"/>
      <c r="Z206" s="571"/>
      <c r="AA206" s="571"/>
      <c r="AB206" s="571"/>
      <c r="AC206" s="571"/>
      <c r="AD206" s="571"/>
      <c r="AE206" s="571"/>
      <c r="AF206" s="571"/>
      <c r="AG206" s="571"/>
      <c r="AH206" s="571"/>
      <c r="AI206" s="572"/>
    </row>
    <row r="207" spans="1:35" s="18" customFormat="1" ht="24">
      <c r="A207" s="766"/>
      <c r="B207" s="751" t="s">
        <v>5</v>
      </c>
      <c r="C207" s="693" t="str">
        <f t="shared" si="16"/>
        <v/>
      </c>
      <c r="D207" s="510" t="str">
        <f t="shared" si="16"/>
        <v/>
      </c>
      <c r="E207" s="525" t="str">
        <f t="shared" si="16"/>
        <v/>
      </c>
      <c r="F207" s="570"/>
      <c r="G207" s="571"/>
      <c r="H207" s="571"/>
      <c r="I207" s="571"/>
      <c r="J207" s="571"/>
      <c r="K207" s="571"/>
      <c r="L207" s="571"/>
      <c r="M207" s="571"/>
      <c r="N207" s="571"/>
      <c r="O207" s="571"/>
      <c r="P207" s="571"/>
      <c r="Q207" s="571"/>
      <c r="R207" s="571"/>
      <c r="S207" s="571"/>
      <c r="T207" s="571"/>
      <c r="U207" s="571"/>
      <c r="V207" s="571"/>
      <c r="W207" s="571"/>
      <c r="X207" s="571"/>
      <c r="Y207" s="571"/>
      <c r="Z207" s="571"/>
      <c r="AA207" s="571"/>
      <c r="AB207" s="571"/>
      <c r="AC207" s="571"/>
      <c r="AD207" s="571"/>
      <c r="AE207" s="571"/>
      <c r="AF207" s="571"/>
      <c r="AG207" s="571"/>
      <c r="AH207" s="571"/>
      <c r="AI207" s="572"/>
    </row>
    <row r="208" spans="1:35" s="18" customFormat="1" ht="24">
      <c r="A208" s="766"/>
      <c r="B208" s="751" t="s">
        <v>5</v>
      </c>
      <c r="C208" s="693" t="str">
        <f t="shared" si="16"/>
        <v/>
      </c>
      <c r="D208" s="510" t="str">
        <f t="shared" si="16"/>
        <v/>
      </c>
      <c r="E208" s="525" t="str">
        <f t="shared" si="16"/>
        <v/>
      </c>
      <c r="F208" s="570"/>
      <c r="G208" s="571"/>
      <c r="H208" s="571"/>
      <c r="I208" s="571"/>
      <c r="J208" s="571"/>
      <c r="K208" s="571"/>
      <c r="L208" s="571"/>
      <c r="M208" s="571"/>
      <c r="N208" s="571"/>
      <c r="O208" s="571"/>
      <c r="P208" s="571"/>
      <c r="Q208" s="571"/>
      <c r="R208" s="571"/>
      <c r="S208" s="571"/>
      <c r="T208" s="571"/>
      <c r="U208" s="571"/>
      <c r="V208" s="571"/>
      <c r="W208" s="571"/>
      <c r="X208" s="571"/>
      <c r="Y208" s="571"/>
      <c r="Z208" s="571"/>
      <c r="AA208" s="571"/>
      <c r="AB208" s="571"/>
      <c r="AC208" s="571"/>
      <c r="AD208" s="571"/>
      <c r="AE208" s="571"/>
      <c r="AF208" s="571"/>
      <c r="AG208" s="571"/>
      <c r="AH208" s="571"/>
      <c r="AI208" s="572"/>
    </row>
    <row r="209" spans="1:42" s="18" customFormat="1" ht="24.75" thickBot="1">
      <c r="A209" s="767"/>
      <c r="B209" s="751" t="s">
        <v>5</v>
      </c>
      <c r="C209" s="693" t="str">
        <f t="shared" si="16"/>
        <v/>
      </c>
      <c r="D209" s="510" t="str">
        <f t="shared" si="16"/>
        <v/>
      </c>
      <c r="E209" s="525" t="str">
        <f t="shared" si="16"/>
        <v/>
      </c>
      <c r="F209" s="581"/>
      <c r="G209" s="579"/>
      <c r="H209" s="579"/>
      <c r="I209" s="579"/>
      <c r="J209" s="579"/>
      <c r="K209" s="579"/>
      <c r="L209" s="579"/>
      <c r="M209" s="579"/>
      <c r="N209" s="579"/>
      <c r="O209" s="579"/>
      <c r="P209" s="579"/>
      <c r="Q209" s="579"/>
      <c r="R209" s="579"/>
      <c r="S209" s="579"/>
      <c r="T209" s="579"/>
      <c r="U209" s="579"/>
      <c r="V209" s="579"/>
      <c r="W209" s="579"/>
      <c r="X209" s="579"/>
      <c r="Y209" s="579"/>
      <c r="Z209" s="579"/>
      <c r="AA209" s="579"/>
      <c r="AB209" s="579"/>
      <c r="AC209" s="579"/>
      <c r="AD209" s="579"/>
      <c r="AE209" s="579"/>
      <c r="AF209" s="579"/>
      <c r="AG209" s="579"/>
      <c r="AH209" s="579"/>
      <c r="AI209" s="580"/>
    </row>
    <row r="210" spans="1:42" s="351" customFormat="1" ht="24">
      <c r="A210" s="712" t="s">
        <v>167</v>
      </c>
      <c r="B210" s="751" t="s">
        <v>5</v>
      </c>
      <c r="C210" s="350" t="s">
        <v>168</v>
      </c>
      <c r="D210" s="351" t="s">
        <v>167</v>
      </c>
      <c r="F210" s="714"/>
      <c r="G210" s="714"/>
      <c r="H210" s="714"/>
      <c r="I210" s="714"/>
      <c r="J210" s="715"/>
      <c r="K210" s="714"/>
      <c r="L210" s="714"/>
      <c r="M210" s="714"/>
      <c r="N210" s="714"/>
      <c r="O210" s="714"/>
      <c r="P210" s="714"/>
      <c r="Q210" s="714"/>
      <c r="R210" s="714"/>
      <c r="S210" s="714"/>
      <c r="T210" s="714"/>
      <c r="U210" s="714"/>
      <c r="V210" s="714"/>
      <c r="W210" s="714"/>
      <c r="X210" s="714"/>
      <c r="Y210" s="714"/>
      <c r="Z210" s="714"/>
      <c r="AA210" s="714"/>
      <c r="AB210" s="714"/>
      <c r="AC210" s="714"/>
      <c r="AD210" s="714"/>
      <c r="AE210" s="714"/>
      <c r="AF210" s="714"/>
      <c r="AG210" s="714"/>
      <c r="AH210" s="714"/>
      <c r="AI210" s="714"/>
    </row>
    <row r="211" spans="1:42" s="354" customFormat="1" ht="24">
      <c r="A211" s="758" t="s">
        <v>169</v>
      </c>
      <c r="B211" s="751" t="s">
        <v>5</v>
      </c>
      <c r="C211" s="353"/>
      <c r="D211" s="354" t="s">
        <v>170</v>
      </c>
    </row>
    <row r="212" spans="1:42" s="8" customFormat="1" ht="24">
      <c r="A212" s="766"/>
      <c r="B212" s="751" t="s">
        <v>5</v>
      </c>
      <c r="C212" s="780" t="s">
        <v>91</v>
      </c>
      <c r="D212" s="782" t="s">
        <v>171</v>
      </c>
      <c r="E212" s="778" t="s">
        <v>87</v>
      </c>
      <c r="F212" s="778" t="s">
        <v>111</v>
      </c>
      <c r="G212" s="33" t="str">
        <f>IF(Analiza!G$83="","",Analiza!G$83)</f>
        <v>Faza oper.</v>
      </c>
      <c r="H212" s="33" t="str">
        <f>IF(Analiza!H$83="","",Analiza!H$83)</f>
        <v>Faza oper.</v>
      </c>
      <c r="I212" s="33" t="str">
        <f>IF(Analiza!I$83="","",Analiza!I$83)</f>
        <v>Faza oper.</v>
      </c>
      <c r="J212" s="33" t="str">
        <f>IF(Analiza!J$83="","",Analiza!J$83)</f>
        <v>Faza oper.</v>
      </c>
      <c r="K212" s="33" t="str">
        <f>IF(Analiza!K$83="","",Analiza!K$83)</f>
        <v>Faza oper.</v>
      </c>
      <c r="L212" s="33" t="str">
        <f>IF(Analiza!L$83="","",Analiza!L$83)</f>
        <v>Faza oper.</v>
      </c>
      <c r="M212" s="33" t="str">
        <f>IF(Analiza!M$83="","",Analiza!M$83)</f>
        <v>Faza oper.</v>
      </c>
      <c r="N212" s="33" t="str">
        <f>IF(Analiza!N$83="","",Analiza!N$83)</f>
        <v>Faza oper.</v>
      </c>
      <c r="O212" s="33" t="str">
        <f>IF(Analiza!O$83="","",Analiza!O$83)</f>
        <v>Faza oper.</v>
      </c>
      <c r="P212" s="33" t="str">
        <f>IF(Analiza!P$83="","",Analiza!P$83)</f>
        <v>Faza oper.</v>
      </c>
      <c r="Q212" s="33" t="str">
        <f>IF(Analiza!Q$83="","",Analiza!Q$83)</f>
        <v>Faza oper.</v>
      </c>
      <c r="R212" s="33" t="str">
        <f>IF(Analiza!R$83="","",Analiza!R$83)</f>
        <v>Faza oper.</v>
      </c>
      <c r="S212" s="33" t="str">
        <f>IF(Analiza!S$83="","",Analiza!S$83)</f>
        <v>Faza oper.</v>
      </c>
      <c r="T212" s="33" t="str">
        <f>IF(Analiza!T$83="","",Analiza!T$83)</f>
        <v>Faza oper.</v>
      </c>
      <c r="U212" s="33" t="str">
        <f>IF(Analiza!U$83="","",Analiza!U$83)</f>
        <v>Faza oper.</v>
      </c>
      <c r="V212" s="33" t="str">
        <f>IF(Analiza!V$83="","",Analiza!V$83)</f>
        <v>Faza oper.</v>
      </c>
      <c r="W212" s="33" t="str">
        <f>IF(Analiza!W$83="","",Analiza!W$83)</f>
        <v>Faza oper.</v>
      </c>
      <c r="X212" s="33" t="str">
        <f>IF(Analiza!X$83="","",Analiza!X$83)</f>
        <v>Faza oper.</v>
      </c>
      <c r="Y212" s="33" t="str">
        <f>IF(Analiza!Y$83="","",Analiza!Y$83)</f>
        <v>Faza oper.</v>
      </c>
      <c r="Z212" s="33" t="str">
        <f>IF(Analiza!Z$83="","",Analiza!Z$83)</f>
        <v>Faza oper.</v>
      </c>
      <c r="AA212" s="33" t="str">
        <f>IF(Analiza!AA$83="","",Analiza!AA$83)</f>
        <v>Faza oper.</v>
      </c>
      <c r="AB212" s="33" t="str">
        <f>IF(Analiza!AB$83="","",Analiza!AB$83)</f>
        <v>Faza oper.</v>
      </c>
      <c r="AC212" s="33" t="str">
        <f>IF(Analiza!AC$83="","",Analiza!AC$83)</f>
        <v>Faza oper.</v>
      </c>
      <c r="AD212" s="33" t="str">
        <f>IF(Analiza!AD$83="","",Analiza!AD$83)</f>
        <v>Faza oper.</v>
      </c>
      <c r="AE212" s="33" t="str">
        <f>IF(Analiza!AE$83="","",Analiza!AE$83)</f>
        <v>Faza oper.</v>
      </c>
      <c r="AF212" s="33" t="str">
        <f>IF(Analiza!AF$83="","",Analiza!AF$83)</f>
        <v/>
      </c>
      <c r="AG212" s="33" t="str">
        <f>IF(Analiza!AG$83="","",Analiza!AG$83)</f>
        <v/>
      </c>
      <c r="AH212" s="33" t="str">
        <f>IF(Analiza!AH$83="","",Analiza!AH$83)</f>
        <v/>
      </c>
      <c r="AI212" s="33" t="str">
        <f>IF(Analiza!AI$83="","",Analiza!AI$83)</f>
        <v/>
      </c>
      <c r="AJ212" s="33" t="str">
        <f>IF(Analiza!AJ$83="","",Analiza!AJ$83)</f>
        <v/>
      </c>
    </row>
    <row r="213" spans="1:42" s="8" customFormat="1" ht="24.75" thickBot="1">
      <c r="A213" s="766"/>
      <c r="B213" s="751" t="s">
        <v>5</v>
      </c>
      <c r="C213" s="781"/>
      <c r="D213" s="783"/>
      <c r="E213" s="786"/>
      <c r="F213" s="779"/>
      <c r="G213" s="713">
        <f>IF(Analiza!G$84="","",Analiza!G$84)</f>
        <v>2021</v>
      </c>
      <c r="H213" s="713">
        <f>IF(Analiza!H$84="","",Analiza!H$84)</f>
        <v>2022</v>
      </c>
      <c r="I213" s="713">
        <f>IF(Analiza!I$84="","",Analiza!I$84)</f>
        <v>2023</v>
      </c>
      <c r="J213" s="713">
        <f>IF(Analiza!J$84="","",Analiza!J$84)</f>
        <v>2024</v>
      </c>
      <c r="K213" s="713">
        <f>IF(Analiza!K$84="","",Analiza!K$84)</f>
        <v>2025</v>
      </c>
      <c r="L213" s="713">
        <f>IF(Analiza!L$84="","",Analiza!L$84)</f>
        <v>2026</v>
      </c>
      <c r="M213" s="713">
        <f>IF(Analiza!M$84="","",Analiza!M$84)</f>
        <v>2027</v>
      </c>
      <c r="N213" s="713">
        <f>IF(Analiza!N$84="","",Analiza!N$84)</f>
        <v>2028</v>
      </c>
      <c r="O213" s="713">
        <f>IF(Analiza!O$84="","",Analiza!O$84)</f>
        <v>2029</v>
      </c>
      <c r="P213" s="713">
        <f>IF(Analiza!P$84="","",Analiza!P$84)</f>
        <v>2030</v>
      </c>
      <c r="Q213" s="713">
        <f>IF(Analiza!Q$84="","",Analiza!Q$84)</f>
        <v>2031</v>
      </c>
      <c r="R213" s="713">
        <f>IF(Analiza!R$84="","",Analiza!R$84)</f>
        <v>2032</v>
      </c>
      <c r="S213" s="713">
        <f>IF(Analiza!S$84="","",Analiza!S$84)</f>
        <v>2033</v>
      </c>
      <c r="T213" s="713">
        <f>IF(Analiza!T$84="","",Analiza!T$84)</f>
        <v>2034</v>
      </c>
      <c r="U213" s="713">
        <f>IF(Analiza!U$84="","",Analiza!U$84)</f>
        <v>2035</v>
      </c>
      <c r="V213" s="713">
        <f>IF(Analiza!V$84="","",Analiza!V$84)</f>
        <v>2036</v>
      </c>
      <c r="W213" s="713">
        <f>IF(Analiza!W$84="","",Analiza!W$84)</f>
        <v>2037</v>
      </c>
      <c r="X213" s="713">
        <f>IF(Analiza!X$84="","",Analiza!X$84)</f>
        <v>2038</v>
      </c>
      <c r="Y213" s="713">
        <f>IF(Analiza!Y$84="","",Analiza!Y$84)</f>
        <v>2039</v>
      </c>
      <c r="Z213" s="713">
        <f>IF(Analiza!Z$84="","",Analiza!Z$84)</f>
        <v>2040</v>
      </c>
      <c r="AA213" s="713">
        <f>IF(Analiza!AA$84="","",Analiza!AA$84)</f>
        <v>2041</v>
      </c>
      <c r="AB213" s="713">
        <f>IF(Analiza!AB$84="","",Analiza!AB$84)</f>
        <v>2042</v>
      </c>
      <c r="AC213" s="713">
        <f>IF(Analiza!AC$84="","",Analiza!AC$84)</f>
        <v>2043</v>
      </c>
      <c r="AD213" s="713">
        <f>IF(Analiza!AD$84="","",Analiza!AD$84)</f>
        <v>2044</v>
      </c>
      <c r="AE213" s="713">
        <f>IF(Analiza!AE$84="","",Analiza!AE$84)</f>
        <v>2045</v>
      </c>
      <c r="AF213" s="713" t="str">
        <f>IF(Analiza!AF$84="","",Analiza!AF$84)</f>
        <v/>
      </c>
      <c r="AG213" s="713" t="str">
        <f>IF(Analiza!AG$84="","",Analiza!AG$84)</f>
        <v/>
      </c>
      <c r="AH213" s="713" t="str">
        <f>IF(Analiza!AH$84="","",Analiza!AH$84)</f>
        <v/>
      </c>
      <c r="AI213" s="713" t="str">
        <f>IF(Analiza!AI$84="","",Analiza!AI$84)</f>
        <v/>
      </c>
      <c r="AJ213" s="713" t="str">
        <f>IF(Analiza!AJ$84="","",Analiza!AJ$84)</f>
        <v/>
      </c>
    </row>
    <row r="214" spans="1:42" ht="24">
      <c r="A214" s="766"/>
      <c r="B214" s="751" t="s">
        <v>5</v>
      </c>
      <c r="C214" s="691" t="str">
        <f t="shared" ref="C214:D223" si="17">IF(C200="","",C200)</f>
        <v/>
      </c>
      <c r="D214" s="503" t="str">
        <f>IF(D200="","",D200)</f>
        <v/>
      </c>
      <c r="E214" s="524" t="str">
        <f>IF(E200="","",CONCATENATE("zł/",E200))</f>
        <v/>
      </c>
      <c r="F214" s="526"/>
      <c r="G214" s="568"/>
      <c r="H214" s="568"/>
      <c r="I214" s="568"/>
      <c r="J214" s="568"/>
      <c r="K214" s="568"/>
      <c r="L214" s="568"/>
      <c r="M214" s="568"/>
      <c r="N214" s="568"/>
      <c r="O214" s="568"/>
      <c r="P214" s="568"/>
      <c r="Q214" s="568"/>
      <c r="R214" s="568"/>
      <c r="S214" s="568"/>
      <c r="T214" s="568"/>
      <c r="U214" s="568"/>
      <c r="V214" s="568"/>
      <c r="W214" s="568"/>
      <c r="X214" s="568"/>
      <c r="Y214" s="568"/>
      <c r="Z214" s="568"/>
      <c r="AA214" s="568"/>
      <c r="AB214" s="568"/>
      <c r="AC214" s="568"/>
      <c r="AD214" s="568"/>
      <c r="AE214" s="568"/>
      <c r="AF214" s="568"/>
      <c r="AG214" s="568"/>
      <c r="AH214" s="568"/>
      <c r="AI214" s="568"/>
      <c r="AJ214" s="569"/>
      <c r="AK214" s="6"/>
      <c r="AL214" s="7"/>
      <c r="AP214" s="9"/>
    </row>
    <row r="215" spans="1:42" ht="24">
      <c r="A215" s="766"/>
      <c r="B215" s="751" t="s">
        <v>5</v>
      </c>
      <c r="C215" s="693" t="str">
        <f t="shared" si="17"/>
        <v/>
      </c>
      <c r="D215" s="510" t="str">
        <f t="shared" si="17"/>
        <v/>
      </c>
      <c r="E215" s="525" t="str">
        <f t="shared" ref="E215:E223" si="18">IF(E201="","",CONCATENATE("zł/",E201))</f>
        <v/>
      </c>
      <c r="F215" s="527"/>
      <c r="G215" s="571"/>
      <c r="H215" s="571"/>
      <c r="I215" s="571"/>
      <c r="J215" s="571"/>
      <c r="K215" s="571"/>
      <c r="L215" s="571"/>
      <c r="M215" s="571"/>
      <c r="N215" s="571"/>
      <c r="O215" s="571"/>
      <c r="P215" s="571"/>
      <c r="Q215" s="571"/>
      <c r="R215" s="571"/>
      <c r="S215" s="571"/>
      <c r="T215" s="571"/>
      <c r="U215" s="571"/>
      <c r="V215" s="571"/>
      <c r="W215" s="571"/>
      <c r="X215" s="571"/>
      <c r="Y215" s="571"/>
      <c r="Z215" s="571"/>
      <c r="AA215" s="571"/>
      <c r="AB215" s="571"/>
      <c r="AC215" s="571"/>
      <c r="AD215" s="571"/>
      <c r="AE215" s="571"/>
      <c r="AF215" s="571"/>
      <c r="AG215" s="571"/>
      <c r="AH215" s="571"/>
      <c r="AI215" s="571"/>
      <c r="AJ215" s="572"/>
      <c r="AK215" s="6"/>
      <c r="AL215" s="7"/>
      <c r="AP215" s="9"/>
    </row>
    <row r="216" spans="1:42" ht="24">
      <c r="A216" s="766"/>
      <c r="B216" s="751" t="s">
        <v>5</v>
      </c>
      <c r="C216" s="693" t="str">
        <f t="shared" si="17"/>
        <v/>
      </c>
      <c r="D216" s="510" t="str">
        <f t="shared" si="17"/>
        <v/>
      </c>
      <c r="E216" s="525" t="str">
        <f t="shared" si="18"/>
        <v/>
      </c>
      <c r="F216" s="527"/>
      <c r="G216" s="571"/>
      <c r="H216" s="571"/>
      <c r="I216" s="571"/>
      <c r="J216" s="571"/>
      <c r="K216" s="571"/>
      <c r="L216" s="571"/>
      <c r="M216" s="571"/>
      <c r="N216" s="571"/>
      <c r="O216" s="571"/>
      <c r="P216" s="571"/>
      <c r="Q216" s="571"/>
      <c r="R216" s="571"/>
      <c r="S216" s="571"/>
      <c r="T216" s="571"/>
      <c r="U216" s="571"/>
      <c r="V216" s="571"/>
      <c r="W216" s="571"/>
      <c r="X216" s="571"/>
      <c r="Y216" s="571"/>
      <c r="Z216" s="571"/>
      <c r="AA216" s="571"/>
      <c r="AB216" s="571"/>
      <c r="AC216" s="571"/>
      <c r="AD216" s="571"/>
      <c r="AE216" s="571"/>
      <c r="AF216" s="571"/>
      <c r="AG216" s="571"/>
      <c r="AH216" s="571"/>
      <c r="AI216" s="571"/>
      <c r="AJ216" s="572"/>
      <c r="AK216" s="6"/>
      <c r="AL216" s="7"/>
      <c r="AP216" s="9"/>
    </row>
    <row r="217" spans="1:42" ht="24">
      <c r="A217" s="766"/>
      <c r="B217" s="751" t="s">
        <v>5</v>
      </c>
      <c r="C217" s="693" t="str">
        <f t="shared" si="17"/>
        <v/>
      </c>
      <c r="D217" s="510" t="str">
        <f t="shared" si="17"/>
        <v/>
      </c>
      <c r="E217" s="525" t="str">
        <f t="shared" si="18"/>
        <v/>
      </c>
      <c r="F217" s="527"/>
      <c r="G217" s="571"/>
      <c r="H217" s="571"/>
      <c r="I217" s="571"/>
      <c r="J217" s="571"/>
      <c r="K217" s="571"/>
      <c r="L217" s="571"/>
      <c r="M217" s="571"/>
      <c r="N217" s="571"/>
      <c r="O217" s="571"/>
      <c r="P217" s="571"/>
      <c r="Q217" s="571"/>
      <c r="R217" s="571"/>
      <c r="S217" s="571"/>
      <c r="T217" s="571"/>
      <c r="U217" s="571"/>
      <c r="V217" s="571"/>
      <c r="W217" s="571"/>
      <c r="X217" s="571"/>
      <c r="Y217" s="571"/>
      <c r="Z217" s="571"/>
      <c r="AA217" s="571"/>
      <c r="AB217" s="571"/>
      <c r="AC217" s="571"/>
      <c r="AD217" s="571"/>
      <c r="AE217" s="571"/>
      <c r="AF217" s="571"/>
      <c r="AG217" s="571"/>
      <c r="AH217" s="571"/>
      <c r="AI217" s="571"/>
      <c r="AJ217" s="572"/>
      <c r="AK217" s="6"/>
      <c r="AL217" s="7"/>
      <c r="AP217" s="9"/>
    </row>
    <row r="218" spans="1:42" ht="24">
      <c r="A218" s="766"/>
      <c r="B218" s="751" t="s">
        <v>5</v>
      </c>
      <c r="C218" s="693" t="str">
        <f t="shared" si="17"/>
        <v/>
      </c>
      <c r="D218" s="510" t="str">
        <f t="shared" si="17"/>
        <v/>
      </c>
      <c r="E218" s="525" t="str">
        <f t="shared" si="18"/>
        <v/>
      </c>
      <c r="F218" s="527"/>
      <c r="G218" s="571"/>
      <c r="H218" s="571"/>
      <c r="I218" s="571"/>
      <c r="J218" s="571"/>
      <c r="K218" s="571"/>
      <c r="L218" s="571"/>
      <c r="M218" s="571"/>
      <c r="N218" s="571"/>
      <c r="O218" s="571"/>
      <c r="P218" s="571"/>
      <c r="Q218" s="571"/>
      <c r="R218" s="571"/>
      <c r="S218" s="571"/>
      <c r="T218" s="571"/>
      <c r="U218" s="571"/>
      <c r="V218" s="571"/>
      <c r="W218" s="571"/>
      <c r="X218" s="571"/>
      <c r="Y218" s="571"/>
      <c r="Z218" s="571"/>
      <c r="AA218" s="571"/>
      <c r="AB218" s="571"/>
      <c r="AC218" s="571"/>
      <c r="AD218" s="571"/>
      <c r="AE218" s="571"/>
      <c r="AF218" s="571"/>
      <c r="AG218" s="571"/>
      <c r="AH218" s="571"/>
      <c r="AI218" s="571"/>
      <c r="AJ218" s="572"/>
      <c r="AK218" s="6"/>
      <c r="AL218" s="7"/>
      <c r="AP218" s="9"/>
    </row>
    <row r="219" spans="1:42" ht="24">
      <c r="A219" s="766"/>
      <c r="B219" s="751" t="s">
        <v>5</v>
      </c>
      <c r="C219" s="693" t="str">
        <f t="shared" si="17"/>
        <v/>
      </c>
      <c r="D219" s="510" t="str">
        <f t="shared" si="17"/>
        <v/>
      </c>
      <c r="E219" s="525" t="str">
        <f t="shared" si="18"/>
        <v/>
      </c>
      <c r="F219" s="527"/>
      <c r="G219" s="571"/>
      <c r="H219" s="571"/>
      <c r="I219" s="571"/>
      <c r="J219" s="571"/>
      <c r="K219" s="571"/>
      <c r="L219" s="571"/>
      <c r="M219" s="571"/>
      <c r="N219" s="571"/>
      <c r="O219" s="571"/>
      <c r="P219" s="571"/>
      <c r="Q219" s="571"/>
      <c r="R219" s="571"/>
      <c r="S219" s="571"/>
      <c r="T219" s="571"/>
      <c r="U219" s="571"/>
      <c r="V219" s="571"/>
      <c r="W219" s="571"/>
      <c r="X219" s="571"/>
      <c r="Y219" s="571"/>
      <c r="Z219" s="571"/>
      <c r="AA219" s="571"/>
      <c r="AB219" s="571"/>
      <c r="AC219" s="571"/>
      <c r="AD219" s="571"/>
      <c r="AE219" s="571"/>
      <c r="AF219" s="571"/>
      <c r="AG219" s="571"/>
      <c r="AH219" s="571"/>
      <c r="AI219" s="571"/>
      <c r="AJ219" s="572"/>
      <c r="AK219" s="6"/>
      <c r="AL219" s="7"/>
      <c r="AP219" s="9"/>
    </row>
    <row r="220" spans="1:42" s="18" customFormat="1" ht="24">
      <c r="A220" s="766"/>
      <c r="B220" s="751" t="s">
        <v>5</v>
      </c>
      <c r="C220" s="693" t="str">
        <f t="shared" si="17"/>
        <v/>
      </c>
      <c r="D220" s="510" t="str">
        <f t="shared" si="17"/>
        <v/>
      </c>
      <c r="E220" s="525" t="str">
        <f t="shared" si="18"/>
        <v/>
      </c>
      <c r="F220" s="527"/>
      <c r="G220" s="571"/>
      <c r="H220" s="571"/>
      <c r="I220" s="571"/>
      <c r="J220" s="571"/>
      <c r="K220" s="571"/>
      <c r="L220" s="571"/>
      <c r="M220" s="571"/>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1"/>
      <c r="AI220" s="571"/>
      <c r="AJ220" s="572"/>
    </row>
    <row r="221" spans="1:42" s="18" customFormat="1" ht="24">
      <c r="A221" s="766"/>
      <c r="B221" s="751" t="s">
        <v>5</v>
      </c>
      <c r="C221" s="693" t="str">
        <f t="shared" si="17"/>
        <v/>
      </c>
      <c r="D221" s="510" t="str">
        <f t="shared" si="17"/>
        <v/>
      </c>
      <c r="E221" s="525" t="str">
        <f t="shared" si="18"/>
        <v/>
      </c>
      <c r="F221" s="527"/>
      <c r="G221" s="571"/>
      <c r="H221" s="571"/>
      <c r="I221" s="571"/>
      <c r="J221" s="571"/>
      <c r="K221" s="571"/>
      <c r="L221" s="571"/>
      <c r="M221" s="571"/>
      <c r="N221" s="571"/>
      <c r="O221" s="571"/>
      <c r="P221" s="571"/>
      <c r="Q221" s="571"/>
      <c r="R221" s="571"/>
      <c r="S221" s="571"/>
      <c r="T221" s="571"/>
      <c r="U221" s="571"/>
      <c r="V221" s="571"/>
      <c r="W221" s="571"/>
      <c r="X221" s="571"/>
      <c r="Y221" s="571"/>
      <c r="Z221" s="571"/>
      <c r="AA221" s="571"/>
      <c r="AB221" s="571"/>
      <c r="AC221" s="571"/>
      <c r="AD221" s="571"/>
      <c r="AE221" s="571"/>
      <c r="AF221" s="571"/>
      <c r="AG221" s="571"/>
      <c r="AH221" s="571"/>
      <c r="AI221" s="571"/>
      <c r="AJ221" s="572"/>
    </row>
    <row r="222" spans="1:42" s="18" customFormat="1" ht="24">
      <c r="A222" s="766"/>
      <c r="B222" s="751" t="s">
        <v>5</v>
      </c>
      <c r="C222" s="693" t="str">
        <f t="shared" si="17"/>
        <v/>
      </c>
      <c r="D222" s="510" t="str">
        <f t="shared" si="17"/>
        <v/>
      </c>
      <c r="E222" s="525" t="str">
        <f t="shared" si="18"/>
        <v/>
      </c>
      <c r="F222" s="527"/>
      <c r="G222" s="571"/>
      <c r="H222" s="571"/>
      <c r="I222" s="571"/>
      <c r="J222" s="571"/>
      <c r="K222" s="571"/>
      <c r="L222" s="571"/>
      <c r="M222" s="571"/>
      <c r="N222" s="571"/>
      <c r="O222" s="571"/>
      <c r="P222" s="571"/>
      <c r="Q222" s="571"/>
      <c r="R222" s="571"/>
      <c r="S222" s="571"/>
      <c r="T222" s="571"/>
      <c r="U222" s="571"/>
      <c r="V222" s="571"/>
      <c r="W222" s="571"/>
      <c r="X222" s="571"/>
      <c r="Y222" s="571"/>
      <c r="Z222" s="571"/>
      <c r="AA222" s="571"/>
      <c r="AB222" s="571"/>
      <c r="AC222" s="571"/>
      <c r="AD222" s="571"/>
      <c r="AE222" s="571"/>
      <c r="AF222" s="571"/>
      <c r="AG222" s="571"/>
      <c r="AH222" s="571"/>
      <c r="AI222" s="571"/>
      <c r="AJ222" s="572"/>
    </row>
    <row r="223" spans="1:42" ht="24.75" thickBot="1">
      <c r="A223" s="766"/>
      <c r="B223" s="751" t="s">
        <v>5</v>
      </c>
      <c r="C223" s="716" t="str">
        <f t="shared" si="17"/>
        <v/>
      </c>
      <c r="D223" s="517" t="str">
        <f t="shared" si="17"/>
        <v/>
      </c>
      <c r="E223" s="528" t="str">
        <f t="shared" si="18"/>
        <v/>
      </c>
      <c r="F223" s="529"/>
      <c r="G223" s="579"/>
      <c r="H223" s="579"/>
      <c r="I223" s="579"/>
      <c r="J223" s="579"/>
      <c r="K223" s="579"/>
      <c r="L223" s="579"/>
      <c r="M223" s="579"/>
      <c r="N223" s="579"/>
      <c r="O223" s="579"/>
      <c r="P223" s="579"/>
      <c r="Q223" s="579"/>
      <c r="R223" s="579"/>
      <c r="S223" s="579"/>
      <c r="T223" s="579"/>
      <c r="U223" s="579"/>
      <c r="V223" s="579"/>
      <c r="W223" s="579"/>
      <c r="X223" s="579"/>
      <c r="Y223" s="579"/>
      <c r="Z223" s="579"/>
      <c r="AA223" s="579"/>
      <c r="AB223" s="579"/>
      <c r="AC223" s="579"/>
      <c r="AD223" s="579"/>
      <c r="AE223" s="579"/>
      <c r="AF223" s="579"/>
      <c r="AG223" s="579"/>
      <c r="AH223" s="579"/>
      <c r="AI223" s="579"/>
      <c r="AJ223" s="580"/>
      <c r="AK223" s="6"/>
      <c r="AL223" s="7"/>
      <c r="AP223" s="9"/>
    </row>
    <row r="224" spans="1:42" ht="24.75" thickBot="1">
      <c r="A224" s="766"/>
      <c r="B224" s="751" t="s">
        <v>5</v>
      </c>
      <c r="C224" s="693" t="s">
        <v>172</v>
      </c>
      <c r="D224" s="510" t="s">
        <v>173</v>
      </c>
      <c r="E224" s="530" t="s">
        <v>30</v>
      </c>
      <c r="F224" s="525" t="s">
        <v>125</v>
      </c>
      <c r="G224" s="582"/>
      <c r="H224" s="583"/>
      <c r="I224" s="583"/>
      <c r="J224" s="583"/>
      <c r="K224" s="583"/>
      <c r="L224" s="583"/>
      <c r="M224" s="583"/>
      <c r="N224" s="583"/>
      <c r="O224" s="583"/>
      <c r="P224" s="583"/>
      <c r="Q224" s="583"/>
      <c r="R224" s="583"/>
      <c r="S224" s="583"/>
      <c r="T224" s="583"/>
      <c r="U224" s="583"/>
      <c r="V224" s="583"/>
      <c r="W224" s="583"/>
      <c r="X224" s="583"/>
      <c r="Y224" s="583"/>
      <c r="Z224" s="583"/>
      <c r="AA224" s="583"/>
      <c r="AB224" s="583"/>
      <c r="AC224" s="583"/>
      <c r="AD224" s="583"/>
      <c r="AE224" s="583"/>
      <c r="AF224" s="583"/>
      <c r="AG224" s="583"/>
      <c r="AH224" s="583"/>
      <c r="AI224" s="583"/>
      <c r="AJ224" s="584"/>
      <c r="AK224" s="6"/>
      <c r="AL224" s="7"/>
      <c r="AP224" s="9"/>
    </row>
    <row r="225" spans="1:42" s="354" customFormat="1" ht="24">
      <c r="A225" s="766"/>
      <c r="B225" s="751" t="s">
        <v>5</v>
      </c>
      <c r="C225" s="353"/>
      <c r="D225" s="354" t="s">
        <v>174</v>
      </c>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7"/>
      <c r="AD225" s="717"/>
      <c r="AE225" s="717"/>
      <c r="AF225" s="717"/>
      <c r="AG225" s="717"/>
      <c r="AH225" s="717"/>
      <c r="AI225" s="717"/>
      <c r="AJ225" s="717"/>
    </row>
    <row r="226" spans="1:42" s="8" customFormat="1" ht="24">
      <c r="A226" s="766"/>
      <c r="B226" s="751" t="s">
        <v>5</v>
      </c>
      <c r="C226" s="780" t="s">
        <v>98</v>
      </c>
      <c r="D226" s="782" t="s">
        <v>175</v>
      </c>
      <c r="E226" s="778" t="s">
        <v>87</v>
      </c>
      <c r="F226" s="778" t="s">
        <v>111</v>
      </c>
      <c r="G226" s="33" t="str">
        <f>IF(Analiza!G$83="","",Analiza!G$83)</f>
        <v>Faza oper.</v>
      </c>
      <c r="H226" s="33" t="str">
        <f>IF(Analiza!H$83="","",Analiza!H$83)</f>
        <v>Faza oper.</v>
      </c>
      <c r="I226" s="33" t="str">
        <f>IF(Analiza!I$83="","",Analiza!I$83)</f>
        <v>Faza oper.</v>
      </c>
      <c r="J226" s="33" t="str">
        <f>IF(Analiza!J$83="","",Analiza!J$83)</f>
        <v>Faza oper.</v>
      </c>
      <c r="K226" s="33" t="str">
        <f>IF(Analiza!K$83="","",Analiza!K$83)</f>
        <v>Faza oper.</v>
      </c>
      <c r="L226" s="33" t="str">
        <f>IF(Analiza!L$83="","",Analiza!L$83)</f>
        <v>Faza oper.</v>
      </c>
      <c r="M226" s="33" t="str">
        <f>IF(Analiza!M$83="","",Analiza!M$83)</f>
        <v>Faza oper.</v>
      </c>
      <c r="N226" s="33" t="str">
        <f>IF(Analiza!N$83="","",Analiza!N$83)</f>
        <v>Faza oper.</v>
      </c>
      <c r="O226" s="33" t="str">
        <f>IF(Analiza!O$83="","",Analiza!O$83)</f>
        <v>Faza oper.</v>
      </c>
      <c r="P226" s="33" t="str">
        <f>IF(Analiza!P$83="","",Analiza!P$83)</f>
        <v>Faza oper.</v>
      </c>
      <c r="Q226" s="33" t="str">
        <f>IF(Analiza!Q$83="","",Analiza!Q$83)</f>
        <v>Faza oper.</v>
      </c>
      <c r="R226" s="33" t="str">
        <f>IF(Analiza!R$83="","",Analiza!R$83)</f>
        <v>Faza oper.</v>
      </c>
      <c r="S226" s="33" t="str">
        <f>IF(Analiza!S$83="","",Analiza!S$83)</f>
        <v>Faza oper.</v>
      </c>
      <c r="T226" s="33" t="str">
        <f>IF(Analiza!T$83="","",Analiza!T$83)</f>
        <v>Faza oper.</v>
      </c>
      <c r="U226" s="33" t="str">
        <f>IF(Analiza!U$83="","",Analiza!U$83)</f>
        <v>Faza oper.</v>
      </c>
      <c r="V226" s="33" t="str">
        <f>IF(Analiza!V$83="","",Analiza!V$83)</f>
        <v>Faza oper.</v>
      </c>
      <c r="W226" s="33" t="str">
        <f>IF(Analiza!W$83="","",Analiza!W$83)</f>
        <v>Faza oper.</v>
      </c>
      <c r="X226" s="33" t="str">
        <f>IF(Analiza!X$83="","",Analiza!X$83)</f>
        <v>Faza oper.</v>
      </c>
      <c r="Y226" s="33" t="str">
        <f>IF(Analiza!Y$83="","",Analiza!Y$83)</f>
        <v>Faza oper.</v>
      </c>
      <c r="Z226" s="33" t="str">
        <f>IF(Analiza!Z$83="","",Analiza!Z$83)</f>
        <v>Faza oper.</v>
      </c>
      <c r="AA226" s="33" t="str">
        <f>IF(Analiza!AA$83="","",Analiza!AA$83)</f>
        <v>Faza oper.</v>
      </c>
      <c r="AB226" s="33" t="str">
        <f>IF(Analiza!AB$83="","",Analiza!AB$83)</f>
        <v>Faza oper.</v>
      </c>
      <c r="AC226" s="33" t="str">
        <f>IF(Analiza!AC$83="","",Analiza!AC$83)</f>
        <v>Faza oper.</v>
      </c>
      <c r="AD226" s="33" t="str">
        <f>IF(Analiza!AD$83="","",Analiza!AD$83)</f>
        <v>Faza oper.</v>
      </c>
      <c r="AE226" s="33" t="str">
        <f>IF(Analiza!AE$83="","",Analiza!AE$83)</f>
        <v>Faza oper.</v>
      </c>
      <c r="AF226" s="33" t="str">
        <f>IF(Analiza!AF$83="","",Analiza!AF$83)</f>
        <v/>
      </c>
      <c r="AG226" s="33" t="str">
        <f>IF(Analiza!AG$83="","",Analiza!AG$83)</f>
        <v/>
      </c>
      <c r="AH226" s="33" t="str">
        <f>IF(Analiza!AH$83="","",Analiza!AH$83)</f>
        <v/>
      </c>
      <c r="AI226" s="33" t="str">
        <f>IF(Analiza!AI$83="","",Analiza!AI$83)</f>
        <v/>
      </c>
      <c r="AJ226" s="33" t="str">
        <f>IF(Analiza!AJ$83="","",Analiza!AJ$83)</f>
        <v/>
      </c>
    </row>
    <row r="227" spans="1:42" s="8" customFormat="1" ht="24.75" thickBot="1">
      <c r="A227" s="766"/>
      <c r="B227" s="751" t="s">
        <v>5</v>
      </c>
      <c r="C227" s="781"/>
      <c r="D227" s="783"/>
      <c r="E227" s="786"/>
      <c r="F227" s="786"/>
      <c r="G227" s="713">
        <f>IF(Analiza!G$84="","",Analiza!G$84)</f>
        <v>2021</v>
      </c>
      <c r="H227" s="713">
        <f>IF(Analiza!H$84="","",Analiza!H$84)</f>
        <v>2022</v>
      </c>
      <c r="I227" s="713">
        <f>IF(Analiza!I$84="","",Analiza!I$84)</f>
        <v>2023</v>
      </c>
      <c r="J227" s="713">
        <f>IF(Analiza!J$84="","",Analiza!J$84)</f>
        <v>2024</v>
      </c>
      <c r="K227" s="713">
        <f>IF(Analiza!K$84="","",Analiza!K$84)</f>
        <v>2025</v>
      </c>
      <c r="L227" s="713">
        <f>IF(Analiza!L$84="","",Analiza!L$84)</f>
        <v>2026</v>
      </c>
      <c r="M227" s="713">
        <f>IF(Analiza!M$84="","",Analiza!M$84)</f>
        <v>2027</v>
      </c>
      <c r="N227" s="713">
        <f>IF(Analiza!N$84="","",Analiza!N$84)</f>
        <v>2028</v>
      </c>
      <c r="O227" s="713">
        <f>IF(Analiza!O$84="","",Analiza!O$84)</f>
        <v>2029</v>
      </c>
      <c r="P227" s="713">
        <f>IF(Analiza!P$84="","",Analiza!P$84)</f>
        <v>2030</v>
      </c>
      <c r="Q227" s="713">
        <f>IF(Analiza!Q$84="","",Analiza!Q$84)</f>
        <v>2031</v>
      </c>
      <c r="R227" s="713">
        <f>IF(Analiza!R$84="","",Analiza!R$84)</f>
        <v>2032</v>
      </c>
      <c r="S227" s="713">
        <f>IF(Analiza!S$84="","",Analiza!S$84)</f>
        <v>2033</v>
      </c>
      <c r="T227" s="713">
        <f>IF(Analiza!T$84="","",Analiza!T$84)</f>
        <v>2034</v>
      </c>
      <c r="U227" s="713">
        <f>IF(Analiza!U$84="","",Analiza!U$84)</f>
        <v>2035</v>
      </c>
      <c r="V227" s="713">
        <f>IF(Analiza!V$84="","",Analiza!V$84)</f>
        <v>2036</v>
      </c>
      <c r="W227" s="713">
        <f>IF(Analiza!W$84="","",Analiza!W$84)</f>
        <v>2037</v>
      </c>
      <c r="X227" s="713">
        <f>IF(Analiza!X$84="","",Analiza!X$84)</f>
        <v>2038</v>
      </c>
      <c r="Y227" s="713">
        <f>IF(Analiza!Y$84="","",Analiza!Y$84)</f>
        <v>2039</v>
      </c>
      <c r="Z227" s="713">
        <f>IF(Analiza!Z$84="","",Analiza!Z$84)</f>
        <v>2040</v>
      </c>
      <c r="AA227" s="713">
        <f>IF(Analiza!AA$84="","",Analiza!AA$84)</f>
        <v>2041</v>
      </c>
      <c r="AB227" s="713">
        <f>IF(Analiza!AB$84="","",Analiza!AB$84)</f>
        <v>2042</v>
      </c>
      <c r="AC227" s="713">
        <f>IF(Analiza!AC$84="","",Analiza!AC$84)</f>
        <v>2043</v>
      </c>
      <c r="AD227" s="713">
        <f>IF(Analiza!AD$84="","",Analiza!AD$84)</f>
        <v>2044</v>
      </c>
      <c r="AE227" s="713">
        <f>IF(Analiza!AE$84="","",Analiza!AE$84)</f>
        <v>2045</v>
      </c>
      <c r="AF227" s="713" t="str">
        <f>IF(Analiza!AF$84="","",Analiza!AF$84)</f>
        <v/>
      </c>
      <c r="AG227" s="713" t="str">
        <f>IF(Analiza!AG$84="","",Analiza!AG$84)</f>
        <v/>
      </c>
      <c r="AH227" s="713" t="str">
        <f>IF(Analiza!AH$84="","",Analiza!AH$84)</f>
        <v/>
      </c>
      <c r="AI227" s="713" t="str">
        <f>IF(Analiza!AI$84="","",Analiza!AI$84)</f>
        <v/>
      </c>
      <c r="AJ227" s="713" t="str">
        <f>IF(Analiza!AJ$84="","",Analiza!AJ$84)</f>
        <v/>
      </c>
    </row>
    <row r="228" spans="1:42" ht="24">
      <c r="A228" s="766"/>
      <c r="B228" s="751" t="s">
        <v>5</v>
      </c>
      <c r="C228" s="691" t="str">
        <f>IF(C214="","",C214)</f>
        <v/>
      </c>
      <c r="D228" s="503" t="str">
        <f t="shared" ref="C228:F237" si="19">IF(D214="","",D214)</f>
        <v/>
      </c>
      <c r="E228" s="531" t="str">
        <f>IF(E214="","",E214)</f>
        <v/>
      </c>
      <c r="F228" s="718" t="str">
        <f>IF(F214="","",F214)</f>
        <v/>
      </c>
      <c r="G228" s="567"/>
      <c r="H228" s="568"/>
      <c r="I228" s="568"/>
      <c r="J228" s="568"/>
      <c r="K228" s="568"/>
      <c r="L228" s="568"/>
      <c r="M228" s="568"/>
      <c r="N228" s="568"/>
      <c r="O228" s="568"/>
      <c r="P228" s="568"/>
      <c r="Q228" s="568"/>
      <c r="R228" s="568"/>
      <c r="S228" s="568"/>
      <c r="T228" s="568"/>
      <c r="U228" s="568"/>
      <c r="V228" s="568"/>
      <c r="W228" s="568"/>
      <c r="X228" s="568"/>
      <c r="Y228" s="568"/>
      <c r="Z228" s="568"/>
      <c r="AA228" s="568"/>
      <c r="AB228" s="568"/>
      <c r="AC228" s="568"/>
      <c r="AD228" s="568"/>
      <c r="AE228" s="568"/>
      <c r="AF228" s="568"/>
      <c r="AG228" s="568"/>
      <c r="AH228" s="568"/>
      <c r="AI228" s="568"/>
      <c r="AJ228" s="569"/>
      <c r="AK228" s="6"/>
      <c r="AL228" s="7"/>
      <c r="AP228" s="9"/>
    </row>
    <row r="229" spans="1:42" ht="24">
      <c r="A229" s="766"/>
      <c r="B229" s="751" t="s">
        <v>5</v>
      </c>
      <c r="C229" s="693" t="str">
        <f t="shared" si="19"/>
        <v/>
      </c>
      <c r="D229" s="510" t="str">
        <f t="shared" si="19"/>
        <v/>
      </c>
      <c r="E229" s="530" t="str">
        <f t="shared" si="19"/>
        <v/>
      </c>
      <c r="F229" s="719" t="str">
        <f t="shared" si="19"/>
        <v/>
      </c>
      <c r="G229" s="570"/>
      <c r="H229" s="571"/>
      <c r="I229" s="571"/>
      <c r="J229" s="571"/>
      <c r="K229" s="571"/>
      <c r="L229" s="571"/>
      <c r="M229" s="571"/>
      <c r="N229" s="571"/>
      <c r="O229" s="571"/>
      <c r="P229" s="571"/>
      <c r="Q229" s="571"/>
      <c r="R229" s="571"/>
      <c r="S229" s="571"/>
      <c r="T229" s="571"/>
      <c r="U229" s="571"/>
      <c r="V229" s="571"/>
      <c r="W229" s="571"/>
      <c r="X229" s="571"/>
      <c r="Y229" s="571"/>
      <c r="Z229" s="571"/>
      <c r="AA229" s="571"/>
      <c r="AB229" s="571"/>
      <c r="AC229" s="571"/>
      <c r="AD229" s="571"/>
      <c r="AE229" s="571"/>
      <c r="AF229" s="571"/>
      <c r="AG229" s="571"/>
      <c r="AH229" s="571"/>
      <c r="AI229" s="571"/>
      <c r="AJ229" s="572"/>
      <c r="AK229" s="6"/>
      <c r="AL229" s="7"/>
      <c r="AP229" s="9"/>
    </row>
    <row r="230" spans="1:42" ht="24">
      <c r="A230" s="766"/>
      <c r="B230" s="751" t="s">
        <v>5</v>
      </c>
      <c r="C230" s="693" t="str">
        <f t="shared" si="19"/>
        <v/>
      </c>
      <c r="D230" s="510" t="str">
        <f t="shared" si="19"/>
        <v/>
      </c>
      <c r="E230" s="530" t="str">
        <f t="shared" si="19"/>
        <v/>
      </c>
      <c r="F230" s="719" t="str">
        <f t="shared" si="19"/>
        <v/>
      </c>
      <c r="G230" s="570"/>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2"/>
      <c r="AK230" s="6"/>
      <c r="AL230" s="7"/>
      <c r="AP230" s="9"/>
    </row>
    <row r="231" spans="1:42" ht="24">
      <c r="A231" s="766"/>
      <c r="B231" s="751" t="s">
        <v>5</v>
      </c>
      <c r="C231" s="693" t="str">
        <f t="shared" si="19"/>
        <v/>
      </c>
      <c r="D231" s="510" t="str">
        <f t="shared" si="19"/>
        <v/>
      </c>
      <c r="E231" s="530" t="str">
        <f t="shared" si="19"/>
        <v/>
      </c>
      <c r="F231" s="719" t="str">
        <f t="shared" si="19"/>
        <v/>
      </c>
      <c r="G231" s="570"/>
      <c r="H231" s="571"/>
      <c r="I231" s="571"/>
      <c r="J231" s="571"/>
      <c r="K231" s="571"/>
      <c r="L231" s="571"/>
      <c r="M231" s="571"/>
      <c r="N231" s="571"/>
      <c r="O231" s="571"/>
      <c r="P231" s="571"/>
      <c r="Q231" s="571"/>
      <c r="R231" s="571"/>
      <c r="S231" s="571"/>
      <c r="T231" s="571"/>
      <c r="U231" s="571"/>
      <c r="V231" s="571"/>
      <c r="W231" s="571"/>
      <c r="X231" s="571"/>
      <c r="Y231" s="571"/>
      <c r="Z231" s="571"/>
      <c r="AA231" s="571"/>
      <c r="AB231" s="571"/>
      <c r="AC231" s="571"/>
      <c r="AD231" s="571"/>
      <c r="AE231" s="571"/>
      <c r="AF231" s="571"/>
      <c r="AG231" s="571"/>
      <c r="AH231" s="571"/>
      <c r="AI231" s="571"/>
      <c r="AJ231" s="572"/>
      <c r="AK231" s="6"/>
      <c r="AL231" s="7"/>
      <c r="AP231" s="9"/>
    </row>
    <row r="232" spans="1:42" ht="24">
      <c r="A232" s="766"/>
      <c r="B232" s="751" t="s">
        <v>5</v>
      </c>
      <c r="C232" s="693" t="str">
        <f t="shared" si="19"/>
        <v/>
      </c>
      <c r="D232" s="510" t="str">
        <f t="shared" si="19"/>
        <v/>
      </c>
      <c r="E232" s="530" t="str">
        <f t="shared" si="19"/>
        <v/>
      </c>
      <c r="F232" s="719" t="str">
        <f t="shared" si="19"/>
        <v/>
      </c>
      <c r="G232" s="570"/>
      <c r="H232" s="571"/>
      <c r="I232" s="571"/>
      <c r="J232" s="571"/>
      <c r="K232" s="571"/>
      <c r="L232" s="571"/>
      <c r="M232" s="571"/>
      <c r="N232" s="571"/>
      <c r="O232" s="571"/>
      <c r="P232" s="571"/>
      <c r="Q232" s="571"/>
      <c r="R232" s="571"/>
      <c r="S232" s="571"/>
      <c r="T232" s="571"/>
      <c r="U232" s="571"/>
      <c r="V232" s="571"/>
      <c r="W232" s="571"/>
      <c r="X232" s="571"/>
      <c r="Y232" s="571"/>
      <c r="Z232" s="571"/>
      <c r="AA232" s="571"/>
      <c r="AB232" s="571"/>
      <c r="AC232" s="571"/>
      <c r="AD232" s="571"/>
      <c r="AE232" s="571"/>
      <c r="AF232" s="571"/>
      <c r="AG232" s="571"/>
      <c r="AH232" s="571"/>
      <c r="AI232" s="571"/>
      <c r="AJ232" s="572"/>
      <c r="AK232" s="6"/>
      <c r="AL232" s="7"/>
      <c r="AP232" s="9"/>
    </row>
    <row r="233" spans="1:42" ht="24">
      <c r="A233" s="766"/>
      <c r="B233" s="751" t="s">
        <v>5</v>
      </c>
      <c r="C233" s="693" t="str">
        <f t="shared" si="19"/>
        <v/>
      </c>
      <c r="D233" s="510" t="str">
        <f t="shared" si="19"/>
        <v/>
      </c>
      <c r="E233" s="530" t="str">
        <f t="shared" si="19"/>
        <v/>
      </c>
      <c r="F233" s="719" t="str">
        <f t="shared" si="19"/>
        <v/>
      </c>
      <c r="G233" s="570"/>
      <c r="H233" s="571"/>
      <c r="I233" s="571"/>
      <c r="J233" s="571"/>
      <c r="K233" s="571"/>
      <c r="L233" s="571"/>
      <c r="M233" s="571"/>
      <c r="N233" s="571"/>
      <c r="O233" s="571"/>
      <c r="P233" s="571"/>
      <c r="Q233" s="571"/>
      <c r="R233" s="571"/>
      <c r="S233" s="571"/>
      <c r="T233" s="571"/>
      <c r="U233" s="571"/>
      <c r="V233" s="571"/>
      <c r="W233" s="571"/>
      <c r="X233" s="571"/>
      <c r="Y233" s="571"/>
      <c r="Z233" s="571"/>
      <c r="AA233" s="571"/>
      <c r="AB233" s="571"/>
      <c r="AC233" s="571"/>
      <c r="AD233" s="571"/>
      <c r="AE233" s="571"/>
      <c r="AF233" s="571"/>
      <c r="AG233" s="571"/>
      <c r="AH233" s="571"/>
      <c r="AI233" s="571"/>
      <c r="AJ233" s="572"/>
      <c r="AK233" s="6"/>
      <c r="AL233" s="7"/>
      <c r="AP233" s="9"/>
    </row>
    <row r="234" spans="1:42" s="18" customFormat="1" ht="24">
      <c r="A234" s="766"/>
      <c r="B234" s="751" t="s">
        <v>5</v>
      </c>
      <c r="C234" s="693" t="str">
        <f t="shared" si="19"/>
        <v/>
      </c>
      <c r="D234" s="510" t="str">
        <f t="shared" si="19"/>
        <v/>
      </c>
      <c r="E234" s="530" t="str">
        <f t="shared" si="19"/>
        <v/>
      </c>
      <c r="F234" s="719" t="str">
        <f t="shared" si="19"/>
        <v/>
      </c>
      <c r="G234" s="570"/>
      <c r="H234" s="571"/>
      <c r="I234" s="571"/>
      <c r="J234" s="571"/>
      <c r="K234" s="571"/>
      <c r="L234" s="571"/>
      <c r="M234" s="571"/>
      <c r="N234" s="571"/>
      <c r="O234" s="571"/>
      <c r="P234" s="571"/>
      <c r="Q234" s="571"/>
      <c r="R234" s="571"/>
      <c r="S234" s="571"/>
      <c r="T234" s="571"/>
      <c r="U234" s="571"/>
      <c r="V234" s="571"/>
      <c r="W234" s="571"/>
      <c r="X234" s="571"/>
      <c r="Y234" s="571"/>
      <c r="Z234" s="571"/>
      <c r="AA234" s="571"/>
      <c r="AB234" s="571"/>
      <c r="AC234" s="571"/>
      <c r="AD234" s="571"/>
      <c r="AE234" s="571"/>
      <c r="AF234" s="571"/>
      <c r="AG234" s="571"/>
      <c r="AH234" s="571"/>
      <c r="AI234" s="571"/>
      <c r="AJ234" s="572"/>
    </row>
    <row r="235" spans="1:42" s="18" customFormat="1" ht="24">
      <c r="A235" s="766"/>
      <c r="B235" s="751" t="s">
        <v>5</v>
      </c>
      <c r="C235" s="693" t="str">
        <f t="shared" si="19"/>
        <v/>
      </c>
      <c r="D235" s="510" t="str">
        <f t="shared" si="19"/>
        <v/>
      </c>
      <c r="E235" s="530" t="str">
        <f t="shared" si="19"/>
        <v/>
      </c>
      <c r="F235" s="719" t="str">
        <f t="shared" si="19"/>
        <v/>
      </c>
      <c r="G235" s="570"/>
      <c r="H235" s="571"/>
      <c r="I235" s="571"/>
      <c r="J235" s="571"/>
      <c r="K235" s="571"/>
      <c r="L235" s="571"/>
      <c r="M235" s="571"/>
      <c r="N235" s="571"/>
      <c r="O235" s="571"/>
      <c r="P235" s="571"/>
      <c r="Q235" s="571"/>
      <c r="R235" s="571"/>
      <c r="S235" s="571"/>
      <c r="T235" s="571"/>
      <c r="U235" s="571"/>
      <c r="V235" s="571"/>
      <c r="W235" s="571"/>
      <c r="X235" s="571"/>
      <c r="Y235" s="571"/>
      <c r="Z235" s="571"/>
      <c r="AA235" s="571"/>
      <c r="AB235" s="571"/>
      <c r="AC235" s="571"/>
      <c r="AD235" s="571"/>
      <c r="AE235" s="571"/>
      <c r="AF235" s="571"/>
      <c r="AG235" s="571"/>
      <c r="AH235" s="571"/>
      <c r="AI235" s="571"/>
      <c r="AJ235" s="572"/>
    </row>
    <row r="236" spans="1:42" s="18" customFormat="1" ht="24">
      <c r="A236" s="766"/>
      <c r="B236" s="751" t="s">
        <v>5</v>
      </c>
      <c r="C236" s="693" t="str">
        <f t="shared" si="19"/>
        <v/>
      </c>
      <c r="D236" s="510" t="str">
        <f t="shared" si="19"/>
        <v/>
      </c>
      <c r="E236" s="530" t="str">
        <f t="shared" si="19"/>
        <v/>
      </c>
      <c r="F236" s="719" t="str">
        <f t="shared" si="19"/>
        <v/>
      </c>
      <c r="G236" s="570"/>
      <c r="H236" s="571"/>
      <c r="I236" s="571"/>
      <c r="J236" s="571"/>
      <c r="K236" s="571"/>
      <c r="L236" s="571"/>
      <c r="M236" s="571"/>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2"/>
    </row>
    <row r="237" spans="1:42" ht="24.75" thickBot="1">
      <c r="A237" s="766"/>
      <c r="B237" s="751" t="s">
        <v>5</v>
      </c>
      <c r="C237" s="716" t="str">
        <f t="shared" si="19"/>
        <v/>
      </c>
      <c r="D237" s="517" t="str">
        <f t="shared" si="19"/>
        <v/>
      </c>
      <c r="E237" s="532" t="str">
        <f t="shared" si="19"/>
        <v/>
      </c>
      <c r="F237" s="720" t="str">
        <f t="shared" si="19"/>
        <v/>
      </c>
      <c r="G237" s="581"/>
      <c r="H237" s="579"/>
      <c r="I237" s="579"/>
      <c r="J237" s="579"/>
      <c r="K237" s="579"/>
      <c r="L237" s="579"/>
      <c r="M237" s="579"/>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80"/>
      <c r="AK237" s="6"/>
      <c r="AL237" s="7"/>
      <c r="AP237" s="9"/>
    </row>
    <row r="238" spans="1:42" ht="24.75" thickBot="1">
      <c r="A238" s="767"/>
      <c r="B238" s="751" t="s">
        <v>5</v>
      </c>
      <c r="C238" s="693" t="s">
        <v>176</v>
      </c>
      <c r="D238" s="510" t="s">
        <v>173</v>
      </c>
      <c r="E238" s="530" t="s">
        <v>30</v>
      </c>
      <c r="F238" s="525" t="s">
        <v>125</v>
      </c>
      <c r="G238" s="582"/>
      <c r="H238" s="583"/>
      <c r="I238" s="583"/>
      <c r="J238" s="583"/>
      <c r="K238" s="583"/>
      <c r="L238" s="583"/>
      <c r="M238" s="583"/>
      <c r="N238" s="583"/>
      <c r="O238" s="583"/>
      <c r="P238" s="583"/>
      <c r="Q238" s="583"/>
      <c r="R238" s="583"/>
      <c r="S238" s="583"/>
      <c r="T238" s="583"/>
      <c r="U238" s="583"/>
      <c r="V238" s="583"/>
      <c r="W238" s="583"/>
      <c r="X238" s="583"/>
      <c r="Y238" s="583"/>
      <c r="Z238" s="583"/>
      <c r="AA238" s="583"/>
      <c r="AB238" s="583"/>
      <c r="AC238" s="583"/>
      <c r="AD238" s="583"/>
      <c r="AE238" s="583"/>
      <c r="AF238" s="583"/>
      <c r="AG238" s="583"/>
      <c r="AH238" s="583"/>
      <c r="AI238" s="583"/>
      <c r="AJ238" s="584"/>
      <c r="AK238" s="6"/>
      <c r="AL238" s="7"/>
      <c r="AP238" s="9"/>
    </row>
    <row r="239" spans="1:42" s="354" customFormat="1" ht="24">
      <c r="A239" s="721" t="s">
        <v>177</v>
      </c>
      <c r="B239" s="751" t="s">
        <v>5</v>
      </c>
      <c r="C239" s="353"/>
      <c r="D239" s="354" t="s">
        <v>177</v>
      </c>
      <c r="G239" s="717"/>
      <c r="H239" s="717"/>
      <c r="I239" s="717"/>
      <c r="J239" s="717"/>
      <c r="K239" s="717"/>
      <c r="L239" s="717"/>
      <c r="M239" s="717"/>
      <c r="N239" s="717"/>
      <c r="O239" s="717"/>
      <c r="P239" s="717"/>
      <c r="Q239" s="717"/>
      <c r="R239" s="717"/>
      <c r="S239" s="717"/>
      <c r="T239" s="717"/>
      <c r="U239" s="717"/>
      <c r="V239" s="717"/>
      <c r="W239" s="717"/>
      <c r="X239" s="717"/>
      <c r="Y239" s="717"/>
      <c r="Z239" s="717"/>
      <c r="AA239" s="717"/>
      <c r="AB239" s="717"/>
      <c r="AC239" s="717"/>
      <c r="AD239" s="717"/>
      <c r="AE239" s="717"/>
      <c r="AF239" s="717"/>
      <c r="AG239" s="717"/>
      <c r="AH239" s="717"/>
      <c r="AI239" s="717"/>
      <c r="AJ239" s="717"/>
    </row>
    <row r="240" spans="1:42" s="8" customFormat="1" ht="24">
      <c r="A240" s="758" t="s">
        <v>178</v>
      </c>
      <c r="B240" s="751" t="s">
        <v>5</v>
      </c>
      <c r="C240" s="780" t="s">
        <v>91</v>
      </c>
      <c r="D240" s="782" t="s">
        <v>179</v>
      </c>
      <c r="E240" s="778" t="s">
        <v>87</v>
      </c>
      <c r="F240" s="33" t="str">
        <f>IF(Analiza!G$83="","",Analiza!G$83)</f>
        <v>Faza oper.</v>
      </c>
      <c r="G240" s="33" t="str">
        <f>IF(Analiza!H$83="","",Analiza!H$83)</f>
        <v>Faza oper.</v>
      </c>
      <c r="H240" s="33" t="str">
        <f>IF(Analiza!I$83="","",Analiza!I$83)</f>
        <v>Faza oper.</v>
      </c>
      <c r="I240" s="33" t="str">
        <f>IF(Analiza!J$83="","",Analiza!J$83)</f>
        <v>Faza oper.</v>
      </c>
      <c r="J240" s="33" t="str">
        <f>IF(Analiza!K$83="","",Analiza!K$83)</f>
        <v>Faza oper.</v>
      </c>
      <c r="K240" s="33" t="str">
        <f>IF(Analiza!L$83="","",Analiza!L$83)</f>
        <v>Faza oper.</v>
      </c>
      <c r="L240" s="33" t="str">
        <f>IF(Analiza!M$83="","",Analiza!M$83)</f>
        <v>Faza oper.</v>
      </c>
      <c r="M240" s="33" t="str">
        <f>IF(Analiza!N$83="","",Analiza!N$83)</f>
        <v>Faza oper.</v>
      </c>
      <c r="N240" s="33" t="str">
        <f>IF(Analiza!O$83="","",Analiza!O$83)</f>
        <v>Faza oper.</v>
      </c>
      <c r="O240" s="33" t="str">
        <f>IF(Analiza!P$83="","",Analiza!P$83)</f>
        <v>Faza oper.</v>
      </c>
      <c r="P240" s="33" t="str">
        <f>IF(Analiza!Q$83="","",Analiza!Q$83)</f>
        <v>Faza oper.</v>
      </c>
      <c r="Q240" s="33" t="str">
        <f>IF(Analiza!R$83="","",Analiza!R$83)</f>
        <v>Faza oper.</v>
      </c>
      <c r="R240" s="33" t="str">
        <f>IF(Analiza!S$83="","",Analiza!S$83)</f>
        <v>Faza oper.</v>
      </c>
      <c r="S240" s="33" t="str">
        <f>IF(Analiza!T$83="","",Analiza!T$83)</f>
        <v>Faza oper.</v>
      </c>
      <c r="T240" s="33" t="str">
        <f>IF(Analiza!U$83="","",Analiza!U$83)</f>
        <v>Faza oper.</v>
      </c>
      <c r="U240" s="33" t="str">
        <f>IF(Analiza!V$83="","",Analiza!V$83)</f>
        <v>Faza oper.</v>
      </c>
      <c r="V240" s="33" t="str">
        <f>IF(Analiza!W$83="","",Analiza!W$83)</f>
        <v>Faza oper.</v>
      </c>
      <c r="W240" s="33" t="str">
        <f>IF(Analiza!X$83="","",Analiza!X$83)</f>
        <v>Faza oper.</v>
      </c>
      <c r="X240" s="33" t="str">
        <f>IF(Analiza!Y$83="","",Analiza!Y$83)</f>
        <v>Faza oper.</v>
      </c>
      <c r="Y240" s="33" t="str">
        <f>IF(Analiza!Z$83="","",Analiza!Z$83)</f>
        <v>Faza oper.</v>
      </c>
      <c r="Z240" s="33" t="str">
        <f>IF(Analiza!AA$83="","",Analiza!AA$83)</f>
        <v>Faza oper.</v>
      </c>
      <c r="AA240" s="33" t="str">
        <f>IF(Analiza!AB$83="","",Analiza!AB$83)</f>
        <v>Faza oper.</v>
      </c>
      <c r="AB240" s="33" t="str">
        <f>IF(Analiza!AC$83="","",Analiza!AC$83)</f>
        <v>Faza oper.</v>
      </c>
      <c r="AC240" s="33" t="str">
        <f>IF(Analiza!AD$83="","",Analiza!AD$83)</f>
        <v>Faza oper.</v>
      </c>
      <c r="AD240" s="33" t="str">
        <f>IF(Analiza!AE$83="","",Analiza!AE$83)</f>
        <v>Faza oper.</v>
      </c>
      <c r="AE240" s="33" t="str">
        <f>IF(Analiza!AF$83="","",Analiza!AF$83)</f>
        <v/>
      </c>
      <c r="AF240" s="33" t="str">
        <f>IF(Analiza!AG$83="","",Analiza!AG$83)</f>
        <v/>
      </c>
      <c r="AG240" s="33" t="str">
        <f>IF(Analiza!AH$83="","",Analiza!AH$83)</f>
        <v/>
      </c>
      <c r="AH240" s="33" t="str">
        <f>IF(Analiza!AI$83="","",Analiza!AI$83)</f>
        <v/>
      </c>
      <c r="AI240" s="33" t="str">
        <f>IF(Analiza!AJ$83="","",Analiza!AJ$83)</f>
        <v/>
      </c>
    </row>
    <row r="241" spans="1:42" s="8" customFormat="1" ht="24.75" thickBot="1">
      <c r="A241" s="766"/>
      <c r="B241" s="751" t="s">
        <v>5</v>
      </c>
      <c r="C241" s="784"/>
      <c r="D241" s="783"/>
      <c r="E241" s="785"/>
      <c r="F241" s="713">
        <f>IF(Analiza!G$84="","",Analiza!G$84)</f>
        <v>2021</v>
      </c>
      <c r="G241" s="713">
        <f>IF(Analiza!H$84="","",Analiza!H$84)</f>
        <v>2022</v>
      </c>
      <c r="H241" s="713">
        <f>IF(Analiza!I$84="","",Analiza!I$84)</f>
        <v>2023</v>
      </c>
      <c r="I241" s="713">
        <f>IF(Analiza!J$84="","",Analiza!J$84)</f>
        <v>2024</v>
      </c>
      <c r="J241" s="713">
        <f>IF(Analiza!K$84="","",Analiza!K$84)</f>
        <v>2025</v>
      </c>
      <c r="K241" s="713">
        <f>IF(Analiza!L$84="","",Analiza!L$84)</f>
        <v>2026</v>
      </c>
      <c r="L241" s="713">
        <f>IF(Analiza!M$84="","",Analiza!M$84)</f>
        <v>2027</v>
      </c>
      <c r="M241" s="713">
        <f>IF(Analiza!N$84="","",Analiza!N$84)</f>
        <v>2028</v>
      </c>
      <c r="N241" s="713">
        <f>IF(Analiza!O$84="","",Analiza!O$84)</f>
        <v>2029</v>
      </c>
      <c r="O241" s="713">
        <f>IF(Analiza!P$84="","",Analiza!P$84)</f>
        <v>2030</v>
      </c>
      <c r="P241" s="713">
        <f>IF(Analiza!Q$84="","",Analiza!Q$84)</f>
        <v>2031</v>
      </c>
      <c r="Q241" s="713">
        <f>IF(Analiza!R$84="","",Analiza!R$84)</f>
        <v>2032</v>
      </c>
      <c r="R241" s="713">
        <f>IF(Analiza!S$84="","",Analiza!S$84)</f>
        <v>2033</v>
      </c>
      <c r="S241" s="713">
        <f>IF(Analiza!T$84="","",Analiza!T$84)</f>
        <v>2034</v>
      </c>
      <c r="T241" s="713">
        <f>IF(Analiza!U$84="","",Analiza!U$84)</f>
        <v>2035</v>
      </c>
      <c r="U241" s="713">
        <f>IF(Analiza!V$84="","",Analiza!V$84)</f>
        <v>2036</v>
      </c>
      <c r="V241" s="713">
        <f>IF(Analiza!W$84="","",Analiza!W$84)</f>
        <v>2037</v>
      </c>
      <c r="W241" s="713">
        <f>IF(Analiza!X$84="","",Analiza!X$84)</f>
        <v>2038</v>
      </c>
      <c r="X241" s="713">
        <f>IF(Analiza!Y$84="","",Analiza!Y$84)</f>
        <v>2039</v>
      </c>
      <c r="Y241" s="713">
        <f>IF(Analiza!Z$84="","",Analiza!Z$84)</f>
        <v>2040</v>
      </c>
      <c r="Z241" s="713">
        <f>IF(Analiza!AA$84="","",Analiza!AA$84)</f>
        <v>2041</v>
      </c>
      <c r="AA241" s="713">
        <f>IF(Analiza!AB$84="","",Analiza!AB$84)</f>
        <v>2042</v>
      </c>
      <c r="AB241" s="713">
        <f>IF(Analiza!AC$84="","",Analiza!AC$84)</f>
        <v>2043</v>
      </c>
      <c r="AC241" s="713">
        <f>IF(Analiza!AD$84="","",Analiza!AD$84)</f>
        <v>2044</v>
      </c>
      <c r="AD241" s="713">
        <f>IF(Analiza!AE$84="","",Analiza!AE$84)</f>
        <v>2045</v>
      </c>
      <c r="AE241" s="713" t="str">
        <f>IF(Analiza!AF$84="","",Analiza!AF$84)</f>
        <v/>
      </c>
      <c r="AF241" s="713" t="str">
        <f>IF(Analiza!AG$84="","",Analiza!AG$84)</f>
        <v/>
      </c>
      <c r="AG241" s="713" t="str">
        <f>IF(Analiza!AH$84="","",Analiza!AH$84)</f>
        <v/>
      </c>
      <c r="AH241" s="713" t="str">
        <f>IF(Analiza!AI$84="","",Analiza!AI$84)</f>
        <v/>
      </c>
      <c r="AI241" s="713" t="str">
        <f>IF(Analiza!AJ$84="","",Analiza!AJ$84)</f>
        <v/>
      </c>
    </row>
    <row r="242" spans="1:42" s="18" customFormat="1" ht="24">
      <c r="A242" s="766"/>
      <c r="B242" s="751" t="s">
        <v>5</v>
      </c>
      <c r="C242" s="691">
        <v>1</v>
      </c>
      <c r="D242" s="533" t="s">
        <v>180</v>
      </c>
      <c r="E242" s="534" t="s">
        <v>95</v>
      </c>
      <c r="F242" s="585"/>
      <c r="G242" s="586"/>
      <c r="H242" s="586"/>
      <c r="I242" s="586"/>
      <c r="J242" s="586"/>
      <c r="K242" s="586"/>
      <c r="L242" s="586"/>
      <c r="M242" s="586"/>
      <c r="N242" s="586"/>
      <c r="O242" s="586"/>
      <c r="P242" s="586"/>
      <c r="Q242" s="586"/>
      <c r="R242" s="586"/>
      <c r="S242" s="586"/>
      <c r="T242" s="586"/>
      <c r="U242" s="586"/>
      <c r="V242" s="586"/>
      <c r="W242" s="586"/>
      <c r="X242" s="586"/>
      <c r="Y242" s="586"/>
      <c r="Z242" s="586"/>
      <c r="AA242" s="586"/>
      <c r="AB242" s="586"/>
      <c r="AC242" s="586"/>
      <c r="AD242" s="586"/>
      <c r="AE242" s="586"/>
      <c r="AF242" s="586"/>
      <c r="AG242" s="586"/>
      <c r="AH242" s="586"/>
      <c r="AI242" s="587"/>
      <c r="AJ242" s="722"/>
      <c r="AK242" s="723"/>
      <c r="AL242" s="722"/>
      <c r="AP242" s="710"/>
    </row>
    <row r="243" spans="1:42" s="18" customFormat="1" ht="24.75" thickBot="1">
      <c r="A243" s="767"/>
      <c r="B243" s="751" t="s">
        <v>5</v>
      </c>
      <c r="C243" s="716">
        <v>2</v>
      </c>
      <c r="D243" s="535" t="s">
        <v>181</v>
      </c>
      <c r="E243" s="536" t="s">
        <v>95</v>
      </c>
      <c r="F243" s="588"/>
      <c r="G243" s="589"/>
      <c r="H243" s="589"/>
      <c r="I243" s="589"/>
      <c r="J243" s="589"/>
      <c r="K243" s="589"/>
      <c r="L243" s="589"/>
      <c r="M243" s="589"/>
      <c r="N243" s="589"/>
      <c r="O243" s="589"/>
      <c r="P243" s="589"/>
      <c r="Q243" s="589"/>
      <c r="R243" s="589"/>
      <c r="S243" s="589"/>
      <c r="T243" s="589"/>
      <c r="U243" s="589"/>
      <c r="V243" s="589"/>
      <c r="W243" s="589"/>
      <c r="X243" s="589"/>
      <c r="Y243" s="589"/>
      <c r="Z243" s="589"/>
      <c r="AA243" s="589"/>
      <c r="AB243" s="589"/>
      <c r="AC243" s="589"/>
      <c r="AD243" s="589"/>
      <c r="AE243" s="589"/>
      <c r="AF243" s="589"/>
      <c r="AG243" s="589"/>
      <c r="AH243" s="589"/>
      <c r="AI243" s="590"/>
      <c r="AJ243" s="722"/>
      <c r="AK243" s="723"/>
      <c r="AL243" s="722"/>
      <c r="AP243" s="710"/>
    </row>
    <row r="244" spans="1:42" s="354" customFormat="1" ht="24">
      <c r="A244" s="721" t="s">
        <v>182</v>
      </c>
      <c r="B244" s="751" t="s">
        <v>5</v>
      </c>
      <c r="C244" s="353"/>
      <c r="D244" s="354" t="s">
        <v>182</v>
      </c>
      <c r="F244" s="717"/>
      <c r="G244" s="717"/>
      <c r="H244" s="717"/>
      <c r="I244" s="717"/>
      <c r="J244" s="717"/>
      <c r="K244" s="717"/>
      <c r="L244" s="717"/>
      <c r="M244" s="717"/>
      <c r="N244" s="717"/>
      <c r="O244" s="717"/>
      <c r="P244" s="717"/>
      <c r="Q244" s="717"/>
      <c r="R244" s="717"/>
      <c r="S244" s="717"/>
      <c r="T244" s="717"/>
      <c r="U244" s="717"/>
      <c r="V244" s="717"/>
      <c r="W244" s="717"/>
      <c r="X244" s="717"/>
      <c r="Y244" s="717"/>
      <c r="Z244" s="717"/>
      <c r="AA244" s="717"/>
      <c r="AB244" s="717"/>
      <c r="AC244" s="717"/>
      <c r="AD244" s="717"/>
      <c r="AE244" s="717"/>
      <c r="AF244" s="717"/>
      <c r="AG244" s="717"/>
      <c r="AH244" s="717"/>
      <c r="AI244" s="717"/>
    </row>
    <row r="245" spans="1:42" s="8" customFormat="1" ht="24">
      <c r="A245" s="758" t="s">
        <v>183</v>
      </c>
      <c r="B245" s="751" t="s">
        <v>5</v>
      </c>
      <c r="C245" s="780" t="s">
        <v>98</v>
      </c>
      <c r="D245" s="782" t="s">
        <v>184</v>
      </c>
      <c r="E245" s="778" t="s">
        <v>87</v>
      </c>
      <c r="F245" s="33" t="str">
        <f>IF(Analiza!G$83="","",Analiza!G$83)</f>
        <v>Faza oper.</v>
      </c>
      <c r="G245" s="33" t="str">
        <f>IF(Analiza!H$83="","",Analiza!H$83)</f>
        <v>Faza oper.</v>
      </c>
      <c r="H245" s="33" t="str">
        <f>IF(Analiza!I$83="","",Analiza!I$83)</f>
        <v>Faza oper.</v>
      </c>
      <c r="I245" s="33" t="str">
        <f>IF(Analiza!J$83="","",Analiza!J$83)</f>
        <v>Faza oper.</v>
      </c>
      <c r="J245" s="33" t="str">
        <f>IF(Analiza!K$83="","",Analiza!K$83)</f>
        <v>Faza oper.</v>
      </c>
      <c r="K245" s="33" t="str">
        <f>IF(Analiza!L$83="","",Analiza!L$83)</f>
        <v>Faza oper.</v>
      </c>
      <c r="L245" s="33" t="str">
        <f>IF(Analiza!M$83="","",Analiza!M$83)</f>
        <v>Faza oper.</v>
      </c>
      <c r="M245" s="33" t="str">
        <f>IF(Analiza!N$83="","",Analiza!N$83)</f>
        <v>Faza oper.</v>
      </c>
      <c r="N245" s="33" t="str">
        <f>IF(Analiza!O$83="","",Analiza!O$83)</f>
        <v>Faza oper.</v>
      </c>
      <c r="O245" s="33" t="str">
        <f>IF(Analiza!P$83="","",Analiza!P$83)</f>
        <v>Faza oper.</v>
      </c>
      <c r="P245" s="33" t="str">
        <f>IF(Analiza!Q$83="","",Analiza!Q$83)</f>
        <v>Faza oper.</v>
      </c>
      <c r="Q245" s="33" t="str">
        <f>IF(Analiza!R$83="","",Analiza!R$83)</f>
        <v>Faza oper.</v>
      </c>
      <c r="R245" s="33" t="str">
        <f>IF(Analiza!S$83="","",Analiza!S$83)</f>
        <v>Faza oper.</v>
      </c>
      <c r="S245" s="33" t="str">
        <f>IF(Analiza!T$83="","",Analiza!T$83)</f>
        <v>Faza oper.</v>
      </c>
      <c r="T245" s="33" t="str">
        <f>IF(Analiza!U$83="","",Analiza!U$83)</f>
        <v>Faza oper.</v>
      </c>
      <c r="U245" s="33" t="str">
        <f>IF(Analiza!V$83="","",Analiza!V$83)</f>
        <v>Faza oper.</v>
      </c>
      <c r="V245" s="33" t="str">
        <f>IF(Analiza!W$83="","",Analiza!W$83)</f>
        <v>Faza oper.</v>
      </c>
      <c r="W245" s="33" t="str">
        <f>IF(Analiza!X$83="","",Analiza!X$83)</f>
        <v>Faza oper.</v>
      </c>
      <c r="X245" s="33" t="str">
        <f>IF(Analiza!Y$83="","",Analiza!Y$83)</f>
        <v>Faza oper.</v>
      </c>
      <c r="Y245" s="33" t="str">
        <f>IF(Analiza!Z$83="","",Analiza!Z$83)</f>
        <v>Faza oper.</v>
      </c>
      <c r="Z245" s="33" t="str">
        <f>IF(Analiza!AA$83="","",Analiza!AA$83)</f>
        <v>Faza oper.</v>
      </c>
      <c r="AA245" s="33" t="str">
        <f>IF(Analiza!AB$83="","",Analiza!AB$83)</f>
        <v>Faza oper.</v>
      </c>
      <c r="AB245" s="33" t="str">
        <f>IF(Analiza!AC$83="","",Analiza!AC$83)</f>
        <v>Faza oper.</v>
      </c>
      <c r="AC245" s="33" t="str">
        <f>IF(Analiza!AD$83="","",Analiza!AD$83)</f>
        <v>Faza oper.</v>
      </c>
      <c r="AD245" s="33" t="str">
        <f>IF(Analiza!AE$83="","",Analiza!AE$83)</f>
        <v>Faza oper.</v>
      </c>
      <c r="AE245" s="33" t="str">
        <f>IF(Analiza!AF$83="","",Analiza!AF$83)</f>
        <v/>
      </c>
      <c r="AF245" s="33" t="str">
        <f>IF(Analiza!AG$83="","",Analiza!AG$83)</f>
        <v/>
      </c>
      <c r="AG245" s="33" t="str">
        <f>IF(Analiza!AH$83="","",Analiza!AH$83)</f>
        <v/>
      </c>
      <c r="AH245" s="33" t="str">
        <f>IF(Analiza!AI$83="","",Analiza!AI$83)</f>
        <v/>
      </c>
      <c r="AI245" s="33" t="str">
        <f>IF(Analiza!AJ$83="","",Analiza!AJ$83)</f>
        <v/>
      </c>
    </row>
    <row r="246" spans="1:42" s="8" customFormat="1" ht="24.75" thickBot="1">
      <c r="A246" s="766"/>
      <c r="B246" s="751" t="s">
        <v>5</v>
      </c>
      <c r="C246" s="784"/>
      <c r="D246" s="783"/>
      <c r="E246" s="785"/>
      <c r="F246" s="713">
        <f>IF(Analiza!G$84="","",Analiza!G$84)</f>
        <v>2021</v>
      </c>
      <c r="G246" s="713">
        <f>IF(Analiza!H$84="","",Analiza!H$84)</f>
        <v>2022</v>
      </c>
      <c r="H246" s="713">
        <f>IF(Analiza!I$84="","",Analiza!I$84)</f>
        <v>2023</v>
      </c>
      <c r="I246" s="713">
        <f>IF(Analiza!J$84="","",Analiza!J$84)</f>
        <v>2024</v>
      </c>
      <c r="J246" s="713">
        <f>IF(Analiza!K$84="","",Analiza!K$84)</f>
        <v>2025</v>
      </c>
      <c r="K246" s="713">
        <f>IF(Analiza!L$84="","",Analiza!L$84)</f>
        <v>2026</v>
      </c>
      <c r="L246" s="713">
        <f>IF(Analiza!M$84="","",Analiza!M$84)</f>
        <v>2027</v>
      </c>
      <c r="M246" s="713">
        <f>IF(Analiza!N$84="","",Analiza!N$84)</f>
        <v>2028</v>
      </c>
      <c r="N246" s="713">
        <f>IF(Analiza!O$84="","",Analiza!O$84)</f>
        <v>2029</v>
      </c>
      <c r="O246" s="713">
        <f>IF(Analiza!P$84="","",Analiza!P$84)</f>
        <v>2030</v>
      </c>
      <c r="P246" s="713">
        <f>IF(Analiza!Q$84="","",Analiza!Q$84)</f>
        <v>2031</v>
      </c>
      <c r="Q246" s="713">
        <f>IF(Analiza!R$84="","",Analiza!R$84)</f>
        <v>2032</v>
      </c>
      <c r="R246" s="713">
        <f>IF(Analiza!S$84="","",Analiza!S$84)</f>
        <v>2033</v>
      </c>
      <c r="S246" s="713">
        <f>IF(Analiza!T$84="","",Analiza!T$84)</f>
        <v>2034</v>
      </c>
      <c r="T246" s="713">
        <f>IF(Analiza!U$84="","",Analiza!U$84)</f>
        <v>2035</v>
      </c>
      <c r="U246" s="713">
        <f>IF(Analiza!V$84="","",Analiza!V$84)</f>
        <v>2036</v>
      </c>
      <c r="V246" s="713">
        <f>IF(Analiza!W$84="","",Analiza!W$84)</f>
        <v>2037</v>
      </c>
      <c r="W246" s="713">
        <f>IF(Analiza!X$84="","",Analiza!X$84)</f>
        <v>2038</v>
      </c>
      <c r="X246" s="713">
        <f>IF(Analiza!Y$84="","",Analiza!Y$84)</f>
        <v>2039</v>
      </c>
      <c r="Y246" s="713">
        <f>IF(Analiza!Z$84="","",Analiza!Z$84)</f>
        <v>2040</v>
      </c>
      <c r="Z246" s="713">
        <f>IF(Analiza!AA$84="","",Analiza!AA$84)</f>
        <v>2041</v>
      </c>
      <c r="AA246" s="713">
        <f>IF(Analiza!AB$84="","",Analiza!AB$84)</f>
        <v>2042</v>
      </c>
      <c r="AB246" s="713">
        <f>IF(Analiza!AC$84="","",Analiza!AC$84)</f>
        <v>2043</v>
      </c>
      <c r="AC246" s="713">
        <f>IF(Analiza!AD$84="","",Analiza!AD$84)</f>
        <v>2044</v>
      </c>
      <c r="AD246" s="713">
        <f>IF(Analiza!AE$84="","",Analiza!AE$84)</f>
        <v>2045</v>
      </c>
      <c r="AE246" s="713" t="str">
        <f>IF(Analiza!AF$84="","",Analiza!AF$84)</f>
        <v/>
      </c>
      <c r="AF246" s="713" t="str">
        <f>IF(Analiza!AG$84="","",Analiza!AG$84)</f>
        <v/>
      </c>
      <c r="AG246" s="713" t="str">
        <f>IF(Analiza!AH$84="","",Analiza!AH$84)</f>
        <v/>
      </c>
      <c r="AH246" s="713" t="str">
        <f>IF(Analiza!AI$84="","",Analiza!AI$84)</f>
        <v/>
      </c>
      <c r="AI246" s="713" t="str">
        <f>IF(Analiza!AJ$84="","",Analiza!AJ$84)</f>
        <v/>
      </c>
    </row>
    <row r="247" spans="1:42" ht="24">
      <c r="A247" s="766"/>
      <c r="B247" s="751" t="s">
        <v>5</v>
      </c>
      <c r="C247" s="691">
        <v>1</v>
      </c>
      <c r="D247" s="503" t="s">
        <v>185</v>
      </c>
      <c r="E247" s="524" t="s">
        <v>95</v>
      </c>
      <c r="F247" s="567"/>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9"/>
      <c r="AJ247" s="7"/>
      <c r="AK247" s="6"/>
      <c r="AL247" s="7"/>
      <c r="AP247" s="9"/>
    </row>
    <row r="248" spans="1:42" ht="24">
      <c r="A248" s="766"/>
      <c r="B248" s="751" t="s">
        <v>5</v>
      </c>
      <c r="C248" s="693">
        <v>2</v>
      </c>
      <c r="D248" s="510" t="s">
        <v>186</v>
      </c>
      <c r="E248" s="525" t="s">
        <v>95</v>
      </c>
      <c r="F248" s="570"/>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2"/>
      <c r="AJ248" s="7"/>
      <c r="AK248" s="6"/>
      <c r="AL248" s="7"/>
      <c r="AP248" s="9"/>
    </row>
    <row r="249" spans="1:42" ht="24.75" thickBot="1">
      <c r="A249" s="767"/>
      <c r="B249" s="751" t="s">
        <v>5</v>
      </c>
      <c r="C249" s="693">
        <v>3</v>
      </c>
      <c r="D249" s="510" t="s">
        <v>187</v>
      </c>
      <c r="E249" s="525" t="s">
        <v>95</v>
      </c>
      <c r="F249" s="581"/>
      <c r="G249" s="579"/>
      <c r="H249" s="579"/>
      <c r="I249" s="579"/>
      <c r="J249" s="579"/>
      <c r="K249" s="579"/>
      <c r="L249" s="579"/>
      <c r="M249" s="579"/>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80"/>
      <c r="AJ249" s="7"/>
      <c r="AK249" s="6"/>
      <c r="AL249" s="7"/>
      <c r="AP249" s="9"/>
    </row>
    <row r="250" spans="1:42" s="354" customFormat="1" ht="19.5" customHeight="1">
      <c r="A250" s="721" t="s">
        <v>188</v>
      </c>
      <c r="B250" s="751" t="s">
        <v>5</v>
      </c>
      <c r="C250" s="353"/>
      <c r="D250" s="354" t="s">
        <v>188</v>
      </c>
      <c r="F250" s="717"/>
      <c r="G250" s="717"/>
      <c r="H250" s="717"/>
      <c r="I250" s="717"/>
      <c r="J250" s="717"/>
      <c r="K250" s="717"/>
      <c r="L250" s="717"/>
      <c r="M250" s="717"/>
      <c r="N250" s="717"/>
      <c r="O250" s="717"/>
      <c r="P250" s="717"/>
      <c r="Q250" s="717"/>
      <c r="R250" s="717"/>
      <c r="S250" s="717"/>
      <c r="T250" s="717"/>
      <c r="U250" s="717"/>
      <c r="V250" s="717"/>
      <c r="W250" s="717"/>
      <c r="X250" s="717"/>
      <c r="Y250" s="717"/>
      <c r="Z250" s="717"/>
      <c r="AA250" s="717"/>
      <c r="AB250" s="717"/>
      <c r="AC250" s="717"/>
      <c r="AD250" s="717"/>
      <c r="AE250" s="717"/>
      <c r="AF250" s="717"/>
      <c r="AG250" s="717"/>
      <c r="AH250" s="717"/>
      <c r="AI250" s="717"/>
    </row>
    <row r="251" spans="1:42" s="8" customFormat="1" ht="24">
      <c r="A251" s="758" t="s">
        <v>189</v>
      </c>
      <c r="B251" s="751" t="s">
        <v>5</v>
      </c>
      <c r="C251" s="780" t="s">
        <v>116</v>
      </c>
      <c r="D251" s="782" t="s">
        <v>190</v>
      </c>
      <c r="E251" s="778" t="s">
        <v>87</v>
      </c>
      <c r="F251" s="33" t="str">
        <f>IF(Analiza!G$83="","",Analiza!G$83)</f>
        <v>Faza oper.</v>
      </c>
      <c r="G251" s="33" t="str">
        <f>IF(Analiza!H$83="","",Analiza!H$83)</f>
        <v>Faza oper.</v>
      </c>
      <c r="H251" s="33" t="str">
        <f>IF(Analiza!I$83="","",Analiza!I$83)</f>
        <v>Faza oper.</v>
      </c>
      <c r="I251" s="33" t="str">
        <f>IF(Analiza!J$83="","",Analiza!J$83)</f>
        <v>Faza oper.</v>
      </c>
      <c r="J251" s="33" t="str">
        <f>IF(Analiza!K$83="","",Analiza!K$83)</f>
        <v>Faza oper.</v>
      </c>
      <c r="K251" s="33" t="str">
        <f>IF(Analiza!L$83="","",Analiza!L$83)</f>
        <v>Faza oper.</v>
      </c>
      <c r="L251" s="33" t="str">
        <f>IF(Analiza!M$83="","",Analiza!M$83)</f>
        <v>Faza oper.</v>
      </c>
      <c r="M251" s="33" t="str">
        <f>IF(Analiza!N$83="","",Analiza!N$83)</f>
        <v>Faza oper.</v>
      </c>
      <c r="N251" s="33" t="str">
        <f>IF(Analiza!O$83="","",Analiza!O$83)</f>
        <v>Faza oper.</v>
      </c>
      <c r="O251" s="33" t="str">
        <f>IF(Analiza!P$83="","",Analiza!P$83)</f>
        <v>Faza oper.</v>
      </c>
      <c r="P251" s="33" t="str">
        <f>IF(Analiza!Q$83="","",Analiza!Q$83)</f>
        <v>Faza oper.</v>
      </c>
      <c r="Q251" s="33" t="str">
        <f>IF(Analiza!R$83="","",Analiza!R$83)</f>
        <v>Faza oper.</v>
      </c>
      <c r="R251" s="33" t="str">
        <f>IF(Analiza!S$83="","",Analiza!S$83)</f>
        <v>Faza oper.</v>
      </c>
      <c r="S251" s="33" t="str">
        <f>IF(Analiza!T$83="","",Analiza!T$83)</f>
        <v>Faza oper.</v>
      </c>
      <c r="T251" s="33" t="str">
        <f>IF(Analiza!U$83="","",Analiza!U$83)</f>
        <v>Faza oper.</v>
      </c>
      <c r="U251" s="33" t="str">
        <f>IF(Analiza!V$83="","",Analiza!V$83)</f>
        <v>Faza oper.</v>
      </c>
      <c r="V251" s="33" t="str">
        <f>IF(Analiza!W$83="","",Analiza!W$83)</f>
        <v>Faza oper.</v>
      </c>
      <c r="W251" s="33" t="str">
        <f>IF(Analiza!X$83="","",Analiza!X$83)</f>
        <v>Faza oper.</v>
      </c>
      <c r="X251" s="33" t="str">
        <f>IF(Analiza!Y$83="","",Analiza!Y$83)</f>
        <v>Faza oper.</v>
      </c>
      <c r="Y251" s="33" t="str">
        <f>IF(Analiza!Z$83="","",Analiza!Z$83)</f>
        <v>Faza oper.</v>
      </c>
      <c r="Z251" s="33" t="str">
        <f>IF(Analiza!AA$83="","",Analiza!AA$83)</f>
        <v>Faza oper.</v>
      </c>
      <c r="AA251" s="33" t="str">
        <f>IF(Analiza!AB$83="","",Analiza!AB$83)</f>
        <v>Faza oper.</v>
      </c>
      <c r="AB251" s="33" t="str">
        <f>IF(Analiza!AC$83="","",Analiza!AC$83)</f>
        <v>Faza oper.</v>
      </c>
      <c r="AC251" s="33" t="str">
        <f>IF(Analiza!AD$83="","",Analiza!AD$83)</f>
        <v>Faza oper.</v>
      </c>
      <c r="AD251" s="33" t="str">
        <f>IF(Analiza!AE$83="","",Analiza!AE$83)</f>
        <v>Faza oper.</v>
      </c>
      <c r="AE251" s="33" t="str">
        <f>IF(Analiza!AF$83="","",Analiza!AF$83)</f>
        <v/>
      </c>
      <c r="AF251" s="33" t="str">
        <f>IF(Analiza!AG$83="","",Analiza!AG$83)</f>
        <v/>
      </c>
      <c r="AG251" s="33" t="str">
        <f>IF(Analiza!AH$83="","",Analiza!AH$83)</f>
        <v/>
      </c>
      <c r="AH251" s="33" t="str">
        <f>IF(Analiza!AI$83="","",Analiza!AI$83)</f>
        <v/>
      </c>
      <c r="AI251" s="33" t="str">
        <f>IF(Analiza!AJ$83="","",Analiza!AJ$83)</f>
        <v/>
      </c>
    </row>
    <row r="252" spans="1:42" s="8" customFormat="1" ht="24.75" thickBot="1">
      <c r="A252" s="759"/>
      <c r="B252" s="751" t="s">
        <v>5</v>
      </c>
      <c r="C252" s="784"/>
      <c r="D252" s="783"/>
      <c r="E252" s="785"/>
      <c r="F252" s="713">
        <f>IF(Analiza!G$84="","",Analiza!G$84)</f>
        <v>2021</v>
      </c>
      <c r="G252" s="713">
        <f>IF(Analiza!H$84="","",Analiza!H$84)</f>
        <v>2022</v>
      </c>
      <c r="H252" s="713">
        <f>IF(Analiza!I$84="","",Analiza!I$84)</f>
        <v>2023</v>
      </c>
      <c r="I252" s="713">
        <f>IF(Analiza!J$84="","",Analiza!J$84)</f>
        <v>2024</v>
      </c>
      <c r="J252" s="713">
        <f>IF(Analiza!K$84="","",Analiza!K$84)</f>
        <v>2025</v>
      </c>
      <c r="K252" s="713">
        <f>IF(Analiza!L$84="","",Analiza!L$84)</f>
        <v>2026</v>
      </c>
      <c r="L252" s="713">
        <f>IF(Analiza!M$84="","",Analiza!M$84)</f>
        <v>2027</v>
      </c>
      <c r="M252" s="713">
        <f>IF(Analiza!N$84="","",Analiza!N$84)</f>
        <v>2028</v>
      </c>
      <c r="N252" s="713">
        <f>IF(Analiza!O$84="","",Analiza!O$84)</f>
        <v>2029</v>
      </c>
      <c r="O252" s="713">
        <f>IF(Analiza!P$84="","",Analiza!P$84)</f>
        <v>2030</v>
      </c>
      <c r="P252" s="713">
        <f>IF(Analiza!Q$84="","",Analiza!Q$84)</f>
        <v>2031</v>
      </c>
      <c r="Q252" s="713">
        <f>IF(Analiza!R$84="","",Analiza!R$84)</f>
        <v>2032</v>
      </c>
      <c r="R252" s="713">
        <f>IF(Analiza!S$84="","",Analiza!S$84)</f>
        <v>2033</v>
      </c>
      <c r="S252" s="713">
        <f>IF(Analiza!T$84="","",Analiza!T$84)</f>
        <v>2034</v>
      </c>
      <c r="T252" s="713">
        <f>IF(Analiza!U$84="","",Analiza!U$84)</f>
        <v>2035</v>
      </c>
      <c r="U252" s="713">
        <f>IF(Analiza!V$84="","",Analiza!V$84)</f>
        <v>2036</v>
      </c>
      <c r="V252" s="713">
        <f>IF(Analiza!W$84="","",Analiza!W$84)</f>
        <v>2037</v>
      </c>
      <c r="W252" s="713">
        <f>IF(Analiza!X$84="","",Analiza!X$84)</f>
        <v>2038</v>
      </c>
      <c r="X252" s="713">
        <f>IF(Analiza!Y$84="","",Analiza!Y$84)</f>
        <v>2039</v>
      </c>
      <c r="Y252" s="713">
        <f>IF(Analiza!Z$84="","",Analiza!Z$84)</f>
        <v>2040</v>
      </c>
      <c r="Z252" s="713">
        <f>IF(Analiza!AA$84="","",Analiza!AA$84)</f>
        <v>2041</v>
      </c>
      <c r="AA252" s="713">
        <f>IF(Analiza!AB$84="","",Analiza!AB$84)</f>
        <v>2042</v>
      </c>
      <c r="AB252" s="713">
        <f>IF(Analiza!AC$84="","",Analiza!AC$84)</f>
        <v>2043</v>
      </c>
      <c r="AC252" s="713">
        <f>IF(Analiza!AD$84="","",Analiza!AD$84)</f>
        <v>2044</v>
      </c>
      <c r="AD252" s="713">
        <f>IF(Analiza!AE$84="","",Analiza!AE$84)</f>
        <v>2045</v>
      </c>
      <c r="AE252" s="713" t="str">
        <f>IF(Analiza!AF$84="","",Analiza!AF$84)</f>
        <v/>
      </c>
      <c r="AF252" s="713" t="str">
        <f>IF(Analiza!AG$84="","",Analiza!AG$84)</f>
        <v/>
      </c>
      <c r="AG252" s="713" t="str">
        <f>IF(Analiza!AH$84="","",Analiza!AH$84)</f>
        <v/>
      </c>
      <c r="AH252" s="713" t="str">
        <f>IF(Analiza!AI$84="","",Analiza!AI$84)</f>
        <v/>
      </c>
      <c r="AI252" s="713" t="str">
        <f>IF(Analiza!AJ$84="","",Analiza!AJ$84)</f>
        <v/>
      </c>
    </row>
    <row r="253" spans="1:42" s="18" customFormat="1" ht="34.5" thickBot="1">
      <c r="A253" s="760"/>
      <c r="B253" s="751" t="s">
        <v>5</v>
      </c>
      <c r="C253" s="724">
        <v>5</v>
      </c>
      <c r="D253" s="533" t="s">
        <v>191</v>
      </c>
      <c r="E253" s="524" t="s">
        <v>95</v>
      </c>
      <c r="F253" s="591"/>
      <c r="G253" s="592"/>
      <c r="H253" s="592"/>
      <c r="I253" s="592"/>
      <c r="J253" s="592"/>
      <c r="K253" s="592"/>
      <c r="L253" s="592"/>
      <c r="M253" s="592"/>
      <c r="N253" s="592"/>
      <c r="O253" s="592"/>
      <c r="P253" s="592"/>
      <c r="Q253" s="592"/>
      <c r="R253" s="592"/>
      <c r="S253" s="592"/>
      <c r="T253" s="592"/>
      <c r="U253" s="592"/>
      <c r="V253" s="592"/>
      <c r="W253" s="592"/>
      <c r="X253" s="592"/>
      <c r="Y253" s="592"/>
      <c r="Z253" s="592"/>
      <c r="AA253" s="592"/>
      <c r="AB253" s="592"/>
      <c r="AC253" s="592"/>
      <c r="AD253" s="592"/>
      <c r="AE253" s="592"/>
      <c r="AF253" s="592"/>
      <c r="AG253" s="592"/>
      <c r="AH253" s="592"/>
      <c r="AI253" s="593"/>
      <c r="AJ253" s="722"/>
      <c r="AK253" s="723"/>
      <c r="AL253" s="722"/>
      <c r="AP253" s="710"/>
    </row>
    <row r="254" spans="1:42" s="328" customFormat="1" ht="24">
      <c r="A254" s="725" t="s">
        <v>192</v>
      </c>
      <c r="B254" s="751" t="s">
        <v>5</v>
      </c>
      <c r="C254" s="327" t="s">
        <v>193</v>
      </c>
      <c r="D254" s="328" t="s">
        <v>192</v>
      </c>
      <c r="J254" s="349"/>
    </row>
    <row r="255" spans="1:42" s="346" customFormat="1" ht="24">
      <c r="A255" s="758" t="s">
        <v>194</v>
      </c>
      <c r="B255" s="751" t="s">
        <v>5</v>
      </c>
      <c r="C255" s="345"/>
      <c r="D255" s="346" t="s">
        <v>195</v>
      </c>
    </row>
    <row r="256" spans="1:42" s="8" customFormat="1" ht="24">
      <c r="A256" s="759"/>
      <c r="B256" s="751" t="s">
        <v>5</v>
      </c>
      <c r="C256" s="780" t="s">
        <v>85</v>
      </c>
      <c r="D256" s="782" t="s">
        <v>93</v>
      </c>
      <c r="E256" s="778" t="s">
        <v>87</v>
      </c>
      <c r="F256" s="335" t="str">
        <f>IF(Analiza!G$83="","",Analiza!G$83)</f>
        <v>Faza oper.</v>
      </c>
      <c r="G256" s="335" t="str">
        <f>IF(Analiza!H$83="","",Analiza!H$83)</f>
        <v>Faza oper.</v>
      </c>
      <c r="H256" s="335" t="str">
        <f>IF(Analiza!I$83="","",Analiza!I$83)</f>
        <v>Faza oper.</v>
      </c>
      <c r="I256" s="335" t="str">
        <f>IF(Analiza!J$83="","",Analiza!J$83)</f>
        <v>Faza oper.</v>
      </c>
      <c r="J256" s="335" t="str">
        <f>IF(Analiza!K$83="","",Analiza!K$83)</f>
        <v>Faza oper.</v>
      </c>
      <c r="K256" s="335" t="str">
        <f>IF(Analiza!L$83="","",Analiza!L$83)</f>
        <v>Faza oper.</v>
      </c>
      <c r="L256" s="335" t="str">
        <f>IF(Analiza!M$83="","",Analiza!M$83)</f>
        <v>Faza oper.</v>
      </c>
      <c r="M256" s="335" t="str">
        <f>IF(Analiza!N$83="","",Analiza!N$83)</f>
        <v>Faza oper.</v>
      </c>
      <c r="N256" s="335" t="str">
        <f>IF(Analiza!O$83="","",Analiza!O$83)</f>
        <v>Faza oper.</v>
      </c>
      <c r="O256" s="335" t="str">
        <f>IF(Analiza!P$83="","",Analiza!P$83)</f>
        <v>Faza oper.</v>
      </c>
      <c r="P256" s="335" t="str">
        <f>IF(Analiza!Q$83="","",Analiza!Q$83)</f>
        <v>Faza oper.</v>
      </c>
      <c r="Q256" s="335" t="str">
        <f>IF(Analiza!R$83="","",Analiza!R$83)</f>
        <v>Faza oper.</v>
      </c>
      <c r="R256" s="335" t="str">
        <f>IF(Analiza!S$83="","",Analiza!S$83)</f>
        <v>Faza oper.</v>
      </c>
      <c r="S256" s="335" t="str">
        <f>IF(Analiza!T$83="","",Analiza!T$83)</f>
        <v>Faza oper.</v>
      </c>
      <c r="T256" s="335" t="str">
        <f>IF(Analiza!U$83="","",Analiza!U$83)</f>
        <v>Faza oper.</v>
      </c>
      <c r="U256" s="335" t="str">
        <f>IF(Analiza!V$83="","",Analiza!V$83)</f>
        <v>Faza oper.</v>
      </c>
      <c r="V256" s="335" t="str">
        <f>IF(Analiza!W$83="","",Analiza!W$83)</f>
        <v>Faza oper.</v>
      </c>
      <c r="W256" s="335" t="str">
        <f>IF(Analiza!X$83="","",Analiza!X$83)</f>
        <v>Faza oper.</v>
      </c>
      <c r="X256" s="335" t="str">
        <f>IF(Analiza!Y$83="","",Analiza!Y$83)</f>
        <v>Faza oper.</v>
      </c>
      <c r="Y256" s="335" t="str">
        <f>IF(Analiza!Z$83="","",Analiza!Z$83)</f>
        <v>Faza oper.</v>
      </c>
      <c r="Z256" s="335" t="str">
        <f>IF(Analiza!AA$83="","",Analiza!AA$83)</f>
        <v>Faza oper.</v>
      </c>
      <c r="AA256" s="335" t="str">
        <f>IF(Analiza!AB$83="","",Analiza!AB$83)</f>
        <v>Faza oper.</v>
      </c>
      <c r="AB256" s="335" t="str">
        <f>IF(Analiza!AC$83="","",Analiza!AC$83)</f>
        <v>Faza oper.</v>
      </c>
      <c r="AC256" s="335" t="str">
        <f>IF(Analiza!AD$83="","",Analiza!AD$83)</f>
        <v>Faza oper.</v>
      </c>
      <c r="AD256" s="335" t="str">
        <f>IF(Analiza!AE$83="","",Analiza!AE$83)</f>
        <v>Faza oper.</v>
      </c>
      <c r="AE256" s="335" t="str">
        <f>IF(Analiza!AF$83="","",Analiza!AF$83)</f>
        <v/>
      </c>
      <c r="AF256" s="335" t="str">
        <f>IF(Analiza!AG$83="","",Analiza!AG$83)</f>
        <v/>
      </c>
      <c r="AG256" s="335" t="str">
        <f>IF(Analiza!AH$83="","",Analiza!AH$83)</f>
        <v/>
      </c>
      <c r="AH256" s="335" t="str">
        <f>IF(Analiza!AI$83="","",Analiza!AI$83)</f>
        <v/>
      </c>
      <c r="AI256" s="335" t="str">
        <f>IF(Analiza!AJ$83="","",Analiza!AJ$83)</f>
        <v/>
      </c>
    </row>
    <row r="257" spans="1:42" s="8" customFormat="1" ht="24.75" thickBot="1">
      <c r="A257" s="759"/>
      <c r="B257" s="751" t="s">
        <v>5</v>
      </c>
      <c r="C257" s="784"/>
      <c r="D257" s="783"/>
      <c r="E257" s="785"/>
      <c r="F257" s="667">
        <f>IF(Analiza!G$84="","",Analiza!G$84)</f>
        <v>2021</v>
      </c>
      <c r="G257" s="667">
        <f>IF(Analiza!H$84="","",Analiza!H$84)</f>
        <v>2022</v>
      </c>
      <c r="H257" s="667">
        <f>IF(Analiza!I$84="","",Analiza!I$84)</f>
        <v>2023</v>
      </c>
      <c r="I257" s="667">
        <f>IF(Analiza!J$84="","",Analiza!J$84)</f>
        <v>2024</v>
      </c>
      <c r="J257" s="667">
        <f>IF(Analiza!K$84="","",Analiza!K$84)</f>
        <v>2025</v>
      </c>
      <c r="K257" s="667">
        <f>IF(Analiza!L$84="","",Analiza!L$84)</f>
        <v>2026</v>
      </c>
      <c r="L257" s="667">
        <f>IF(Analiza!M$84="","",Analiza!M$84)</f>
        <v>2027</v>
      </c>
      <c r="M257" s="667">
        <f>IF(Analiza!N$84="","",Analiza!N$84)</f>
        <v>2028</v>
      </c>
      <c r="N257" s="667">
        <f>IF(Analiza!O$84="","",Analiza!O$84)</f>
        <v>2029</v>
      </c>
      <c r="O257" s="667">
        <f>IF(Analiza!P$84="","",Analiza!P$84)</f>
        <v>2030</v>
      </c>
      <c r="P257" s="667">
        <f>IF(Analiza!Q$84="","",Analiza!Q$84)</f>
        <v>2031</v>
      </c>
      <c r="Q257" s="667">
        <f>IF(Analiza!R$84="","",Analiza!R$84)</f>
        <v>2032</v>
      </c>
      <c r="R257" s="667">
        <f>IF(Analiza!S$84="","",Analiza!S$84)</f>
        <v>2033</v>
      </c>
      <c r="S257" s="667">
        <f>IF(Analiza!T$84="","",Analiza!T$84)</f>
        <v>2034</v>
      </c>
      <c r="T257" s="667">
        <f>IF(Analiza!U$84="","",Analiza!U$84)</f>
        <v>2035</v>
      </c>
      <c r="U257" s="667">
        <f>IF(Analiza!V$84="","",Analiza!V$84)</f>
        <v>2036</v>
      </c>
      <c r="V257" s="667">
        <f>IF(Analiza!W$84="","",Analiza!W$84)</f>
        <v>2037</v>
      </c>
      <c r="W257" s="667">
        <f>IF(Analiza!X$84="","",Analiza!X$84)</f>
        <v>2038</v>
      </c>
      <c r="X257" s="667">
        <f>IF(Analiza!Y$84="","",Analiza!Y$84)</f>
        <v>2039</v>
      </c>
      <c r="Y257" s="667">
        <f>IF(Analiza!Z$84="","",Analiza!Z$84)</f>
        <v>2040</v>
      </c>
      <c r="Z257" s="667">
        <f>IF(Analiza!AA$84="","",Analiza!AA$84)</f>
        <v>2041</v>
      </c>
      <c r="AA257" s="667">
        <f>IF(Analiza!AB$84="","",Analiza!AB$84)</f>
        <v>2042</v>
      </c>
      <c r="AB257" s="667">
        <f>IF(Analiza!AC$84="","",Analiza!AC$84)</f>
        <v>2043</v>
      </c>
      <c r="AC257" s="667">
        <f>IF(Analiza!AD$84="","",Analiza!AD$84)</f>
        <v>2044</v>
      </c>
      <c r="AD257" s="667">
        <f>IF(Analiza!AE$84="","",Analiza!AE$84)</f>
        <v>2045</v>
      </c>
      <c r="AE257" s="667" t="str">
        <f>IF(Analiza!AF$84="","",Analiza!AF$84)</f>
        <v/>
      </c>
      <c r="AF257" s="667" t="str">
        <f>IF(Analiza!AG$84="","",Analiza!AG$84)</f>
        <v/>
      </c>
      <c r="AG257" s="667" t="str">
        <f>IF(Analiza!AH$84="","",Analiza!AH$84)</f>
        <v/>
      </c>
      <c r="AH257" s="667" t="str">
        <f>IF(Analiza!AI$84="","",Analiza!AI$84)</f>
        <v/>
      </c>
      <c r="AI257" s="667" t="str">
        <f>IF(Analiza!AJ$84="","",Analiza!AJ$84)</f>
        <v/>
      </c>
    </row>
    <row r="258" spans="1:42" ht="24.75" thickBot="1">
      <c r="A258" s="759"/>
      <c r="B258" s="751" t="s">
        <v>5</v>
      </c>
      <c r="C258" s="35">
        <v>0</v>
      </c>
      <c r="D258" s="4" t="s">
        <v>196</v>
      </c>
      <c r="E258" s="726" t="s">
        <v>95</v>
      </c>
      <c r="F258" s="594"/>
      <c r="G258" s="727"/>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row>
    <row r="259" spans="1:42" ht="24.75" thickBot="1">
      <c r="A259" s="759"/>
      <c r="B259" s="751" t="s">
        <v>5</v>
      </c>
      <c r="C259" s="728">
        <v>1</v>
      </c>
      <c r="D259" s="729" t="s">
        <v>197</v>
      </c>
      <c r="E259" s="730" t="s">
        <v>95</v>
      </c>
      <c r="F259" s="731"/>
      <c r="G259" s="732"/>
      <c r="H259" s="732"/>
      <c r="I259" s="732"/>
      <c r="J259" s="732"/>
      <c r="K259" s="732"/>
      <c r="L259" s="732"/>
      <c r="M259" s="732"/>
      <c r="N259" s="732"/>
      <c r="O259" s="732"/>
      <c r="P259" s="732"/>
      <c r="Q259" s="732"/>
      <c r="R259" s="732"/>
      <c r="S259" s="732"/>
      <c r="T259" s="732"/>
      <c r="U259" s="732"/>
      <c r="V259" s="732"/>
      <c r="W259" s="732"/>
      <c r="X259" s="732"/>
      <c r="Y259" s="732"/>
      <c r="Z259" s="732"/>
      <c r="AA259" s="732"/>
      <c r="AB259" s="732"/>
      <c r="AC259" s="732"/>
      <c r="AD259" s="732"/>
      <c r="AE259" s="732"/>
      <c r="AF259" s="732"/>
      <c r="AG259" s="732"/>
      <c r="AH259" s="732"/>
      <c r="AI259" s="732"/>
    </row>
    <row r="260" spans="1:42" s="18" customFormat="1" ht="24">
      <c r="A260" s="759"/>
      <c r="B260" s="751" t="s">
        <v>5</v>
      </c>
      <c r="C260" s="37" t="s">
        <v>198</v>
      </c>
      <c r="D260" s="23" t="s">
        <v>199</v>
      </c>
      <c r="E260" s="706" t="s">
        <v>95</v>
      </c>
      <c r="F260" s="595"/>
      <c r="G260" s="596"/>
      <c r="H260" s="596"/>
      <c r="I260" s="596"/>
      <c r="J260" s="596"/>
      <c r="K260" s="596"/>
      <c r="L260" s="596"/>
      <c r="M260" s="596"/>
      <c r="N260" s="596"/>
      <c r="O260" s="596"/>
      <c r="P260" s="596"/>
      <c r="Q260" s="596"/>
      <c r="R260" s="596"/>
      <c r="S260" s="596"/>
      <c r="T260" s="596"/>
      <c r="U260" s="596"/>
      <c r="V260" s="596"/>
      <c r="W260" s="596"/>
      <c r="X260" s="596"/>
      <c r="Y260" s="596"/>
      <c r="Z260" s="596"/>
      <c r="AA260" s="596"/>
      <c r="AB260" s="596"/>
      <c r="AC260" s="596"/>
      <c r="AD260" s="596"/>
      <c r="AE260" s="596"/>
      <c r="AF260" s="596"/>
      <c r="AG260" s="596"/>
      <c r="AH260" s="596"/>
      <c r="AI260" s="597"/>
    </row>
    <row r="261" spans="1:42" s="18" customFormat="1" ht="24">
      <c r="A261" s="759"/>
      <c r="B261" s="751" t="s">
        <v>5</v>
      </c>
      <c r="C261" s="37" t="s">
        <v>200</v>
      </c>
      <c r="D261" s="23" t="s">
        <v>201</v>
      </c>
      <c r="E261" s="706" t="s">
        <v>95</v>
      </c>
      <c r="F261" s="598"/>
      <c r="G261" s="599"/>
      <c r="H261" s="599"/>
      <c r="I261" s="599"/>
      <c r="J261" s="599"/>
      <c r="K261" s="599"/>
      <c r="L261" s="599"/>
      <c r="M261" s="599"/>
      <c r="N261" s="599"/>
      <c r="O261" s="599"/>
      <c r="P261" s="599"/>
      <c r="Q261" s="599"/>
      <c r="R261" s="599"/>
      <c r="S261" s="599"/>
      <c r="T261" s="599"/>
      <c r="U261" s="599"/>
      <c r="V261" s="599"/>
      <c r="W261" s="599"/>
      <c r="X261" s="599"/>
      <c r="Y261" s="599"/>
      <c r="Z261" s="599"/>
      <c r="AA261" s="599"/>
      <c r="AB261" s="599"/>
      <c r="AC261" s="599"/>
      <c r="AD261" s="599"/>
      <c r="AE261" s="599"/>
      <c r="AF261" s="599"/>
      <c r="AG261" s="599"/>
      <c r="AH261" s="599"/>
      <c r="AI261" s="600"/>
    </row>
    <row r="262" spans="1:42" s="18" customFormat="1" ht="34.5" thickBot="1">
      <c r="A262" s="759"/>
      <c r="B262" s="751" t="s">
        <v>5</v>
      </c>
      <c r="C262" s="38" t="s">
        <v>202</v>
      </c>
      <c r="D262" s="25" t="s">
        <v>203</v>
      </c>
      <c r="E262" s="733" t="s">
        <v>95</v>
      </c>
      <c r="F262" s="601"/>
      <c r="G262" s="602"/>
      <c r="H262" s="602"/>
      <c r="I262" s="602"/>
      <c r="J262" s="602"/>
      <c r="K262" s="602"/>
      <c r="L262" s="602"/>
      <c r="M262" s="602"/>
      <c r="N262" s="602"/>
      <c r="O262" s="602"/>
      <c r="P262" s="602"/>
      <c r="Q262" s="602"/>
      <c r="R262" s="602"/>
      <c r="S262" s="602"/>
      <c r="T262" s="602"/>
      <c r="U262" s="602"/>
      <c r="V262" s="602"/>
      <c r="W262" s="602"/>
      <c r="X262" s="602"/>
      <c r="Y262" s="602"/>
      <c r="Z262" s="602"/>
      <c r="AA262" s="602"/>
      <c r="AB262" s="602"/>
      <c r="AC262" s="602"/>
      <c r="AD262" s="602"/>
      <c r="AE262" s="602"/>
      <c r="AF262" s="602"/>
      <c r="AG262" s="602"/>
      <c r="AH262" s="602"/>
      <c r="AI262" s="603"/>
    </row>
    <row r="263" spans="1:42" s="18" customFormat="1" ht="24.75" thickBot="1">
      <c r="A263" s="759"/>
      <c r="B263" s="751" t="s">
        <v>5</v>
      </c>
      <c r="C263" s="728">
        <v>2</v>
      </c>
      <c r="D263" s="729" t="s">
        <v>204</v>
      </c>
      <c r="E263" s="730" t="s">
        <v>95</v>
      </c>
      <c r="F263" s="731"/>
      <c r="G263" s="731"/>
      <c r="H263" s="731"/>
      <c r="I263" s="731"/>
      <c r="J263" s="731"/>
      <c r="K263" s="731"/>
      <c r="L263" s="731"/>
      <c r="M263" s="731"/>
      <c r="N263" s="731"/>
      <c r="O263" s="731"/>
      <c r="P263" s="731"/>
      <c r="Q263" s="731"/>
      <c r="R263" s="731"/>
      <c r="S263" s="731"/>
      <c r="T263" s="731"/>
      <c r="U263" s="731"/>
      <c r="V263" s="731"/>
      <c r="W263" s="731"/>
      <c r="X263" s="731"/>
      <c r="Y263" s="731"/>
      <c r="Z263" s="731"/>
      <c r="AA263" s="731"/>
      <c r="AB263" s="731"/>
      <c r="AC263" s="731"/>
      <c r="AD263" s="731"/>
      <c r="AE263" s="731"/>
      <c r="AF263" s="731"/>
      <c r="AG263" s="731"/>
      <c r="AH263" s="731"/>
      <c r="AI263" s="731"/>
    </row>
    <row r="264" spans="1:42" s="18" customFormat="1" ht="24">
      <c r="A264" s="759"/>
      <c r="B264" s="751" t="s">
        <v>5</v>
      </c>
      <c r="C264" s="37" t="s">
        <v>205</v>
      </c>
      <c r="D264" s="23" t="s">
        <v>206</v>
      </c>
      <c r="E264" s="706" t="s">
        <v>95</v>
      </c>
      <c r="F264" s="595"/>
      <c r="G264" s="596"/>
      <c r="H264" s="596"/>
      <c r="I264" s="596"/>
      <c r="J264" s="596"/>
      <c r="K264" s="596"/>
      <c r="L264" s="596"/>
      <c r="M264" s="596"/>
      <c r="N264" s="596"/>
      <c r="O264" s="596"/>
      <c r="P264" s="596"/>
      <c r="Q264" s="596"/>
      <c r="R264" s="596"/>
      <c r="S264" s="596"/>
      <c r="T264" s="596"/>
      <c r="U264" s="596"/>
      <c r="V264" s="596"/>
      <c r="W264" s="596"/>
      <c r="X264" s="596"/>
      <c r="Y264" s="596"/>
      <c r="Z264" s="596"/>
      <c r="AA264" s="596"/>
      <c r="AB264" s="596"/>
      <c r="AC264" s="596"/>
      <c r="AD264" s="596"/>
      <c r="AE264" s="596"/>
      <c r="AF264" s="596"/>
      <c r="AG264" s="596"/>
      <c r="AH264" s="596"/>
      <c r="AI264" s="597"/>
    </row>
    <row r="265" spans="1:42" s="18" customFormat="1" ht="24.75" thickBot="1">
      <c r="A265" s="760"/>
      <c r="B265" s="751" t="s">
        <v>5</v>
      </c>
      <c r="C265" s="38" t="s">
        <v>207</v>
      </c>
      <c r="D265" s="25" t="s">
        <v>208</v>
      </c>
      <c r="E265" s="733" t="s">
        <v>95</v>
      </c>
      <c r="F265" s="601"/>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602"/>
      <c r="AD265" s="602"/>
      <c r="AE265" s="602"/>
      <c r="AF265" s="602"/>
      <c r="AG265" s="602"/>
      <c r="AH265" s="602"/>
      <c r="AI265" s="603"/>
    </row>
    <row r="266" spans="1:42" s="328" customFormat="1" ht="24.75" thickBot="1">
      <c r="A266" s="725" t="s">
        <v>209</v>
      </c>
      <c r="B266" s="751" t="s">
        <v>5</v>
      </c>
      <c r="C266" s="327" t="s">
        <v>210</v>
      </c>
      <c r="D266" s="328" t="s">
        <v>209</v>
      </c>
      <c r="J266" s="349"/>
    </row>
    <row r="267" spans="1:42" ht="24.75" thickBot="1">
      <c r="A267" s="758" t="s">
        <v>211</v>
      </c>
      <c r="B267" s="751" t="s">
        <v>5</v>
      </c>
      <c r="C267" s="37">
        <v>1</v>
      </c>
      <c r="D267" s="613" t="s">
        <v>212</v>
      </c>
      <c r="E267" s="755"/>
      <c r="F267" s="756"/>
      <c r="G267" s="756"/>
      <c r="H267" s="756"/>
      <c r="I267" s="756"/>
      <c r="J267" s="756"/>
      <c r="K267" s="756"/>
      <c r="L267" s="756"/>
      <c r="M267" s="756"/>
      <c r="N267" s="756"/>
      <c r="O267" s="756"/>
      <c r="P267" s="756"/>
      <c r="Q267" s="756"/>
      <c r="R267" s="756"/>
      <c r="S267" s="756"/>
      <c r="T267" s="757"/>
      <c r="AG267" s="417"/>
      <c r="AH267" s="417"/>
      <c r="AI267" s="417"/>
      <c r="AJ267" s="417"/>
      <c r="AK267" s="417"/>
      <c r="AL267" s="417"/>
    </row>
    <row r="268" spans="1:42" s="8" customFormat="1" ht="24">
      <c r="A268" s="759"/>
      <c r="B268" s="751" t="s">
        <v>5</v>
      </c>
      <c r="C268" s="780" t="s">
        <v>85</v>
      </c>
      <c r="D268" s="782" t="s">
        <v>93</v>
      </c>
      <c r="E268" s="778" t="s">
        <v>87</v>
      </c>
      <c r="F268" s="335" t="str">
        <f>IF(Analiza!G$83="","",Analiza!G$83)</f>
        <v>Faza oper.</v>
      </c>
      <c r="G268" s="335" t="str">
        <f>IF(Analiza!H$83="","",Analiza!H$83)</f>
        <v>Faza oper.</v>
      </c>
      <c r="H268" s="335" t="str">
        <f>IF(Analiza!I$83="","",Analiza!I$83)</f>
        <v>Faza oper.</v>
      </c>
      <c r="I268" s="335" t="str">
        <f>IF(Analiza!J$83="","",Analiza!J$83)</f>
        <v>Faza oper.</v>
      </c>
      <c r="J268" s="335" t="str">
        <f>IF(Analiza!K$83="","",Analiza!K$83)</f>
        <v>Faza oper.</v>
      </c>
      <c r="K268" s="335" t="str">
        <f>IF(Analiza!L$83="","",Analiza!L$83)</f>
        <v>Faza oper.</v>
      </c>
      <c r="L268" s="335" t="str">
        <f>IF(Analiza!M$83="","",Analiza!M$83)</f>
        <v>Faza oper.</v>
      </c>
      <c r="M268" s="335" t="str">
        <f>IF(Analiza!N$83="","",Analiza!N$83)</f>
        <v>Faza oper.</v>
      </c>
      <c r="N268" s="335" t="str">
        <f>IF(Analiza!O$83="","",Analiza!O$83)</f>
        <v>Faza oper.</v>
      </c>
      <c r="O268" s="335" t="str">
        <f>IF(Analiza!P$83="","",Analiza!P$83)</f>
        <v>Faza oper.</v>
      </c>
      <c r="P268" s="335" t="str">
        <f>IF(Analiza!Q$83="","",Analiza!Q$83)</f>
        <v>Faza oper.</v>
      </c>
      <c r="Q268" s="335" t="str">
        <f>IF(Analiza!R$83="","",Analiza!R$83)</f>
        <v>Faza oper.</v>
      </c>
      <c r="R268" s="335" t="str">
        <f>IF(Analiza!S$83="","",Analiza!S$83)</f>
        <v>Faza oper.</v>
      </c>
      <c r="S268" s="335" t="str">
        <f>IF(Analiza!T$83="","",Analiza!T$83)</f>
        <v>Faza oper.</v>
      </c>
      <c r="T268" s="335" t="str">
        <f>IF(Analiza!U$83="","",Analiza!U$83)</f>
        <v>Faza oper.</v>
      </c>
      <c r="U268" s="335" t="str">
        <f>IF(Analiza!V$83="","",Analiza!V$83)</f>
        <v>Faza oper.</v>
      </c>
      <c r="V268" s="335" t="str">
        <f>IF(Analiza!W$83="","",Analiza!W$83)</f>
        <v>Faza oper.</v>
      </c>
      <c r="W268" s="335" t="str">
        <f>IF(Analiza!X$83="","",Analiza!X$83)</f>
        <v>Faza oper.</v>
      </c>
      <c r="X268" s="335" t="str">
        <f>IF(Analiza!Y$83="","",Analiza!Y$83)</f>
        <v>Faza oper.</v>
      </c>
      <c r="Y268" s="335" t="str">
        <f>IF(Analiza!Z$83="","",Analiza!Z$83)</f>
        <v>Faza oper.</v>
      </c>
      <c r="Z268" s="335" t="str">
        <f>IF(Analiza!AA$83="","",Analiza!AA$83)</f>
        <v>Faza oper.</v>
      </c>
      <c r="AA268" s="335" t="str">
        <f>IF(Analiza!AB$83="","",Analiza!AB$83)</f>
        <v>Faza oper.</v>
      </c>
      <c r="AB268" s="335" t="str">
        <f>IF(Analiza!AC$83="","",Analiza!AC$83)</f>
        <v>Faza oper.</v>
      </c>
      <c r="AC268" s="335" t="str">
        <f>IF(Analiza!AD$83="","",Analiza!AD$83)</f>
        <v>Faza oper.</v>
      </c>
      <c r="AD268" s="335" t="str">
        <f>IF(Analiza!AE$83="","",Analiza!AE$83)</f>
        <v>Faza oper.</v>
      </c>
      <c r="AE268" s="335" t="str">
        <f>IF(Analiza!AF$83="","",Analiza!AF$83)</f>
        <v/>
      </c>
      <c r="AF268" s="335" t="str">
        <f>IF(Analiza!AG$83="","",Analiza!AG$83)</f>
        <v/>
      </c>
      <c r="AG268" s="335" t="str">
        <f>IF(Analiza!AH$83="","",Analiza!AH$83)</f>
        <v/>
      </c>
      <c r="AH268" s="335" t="str">
        <f>IF(Analiza!AI$83="","",Analiza!AI$83)</f>
        <v/>
      </c>
      <c r="AI268" s="335" t="str">
        <f>IF(Analiza!AJ$83="","",Analiza!AJ$83)</f>
        <v/>
      </c>
    </row>
    <row r="269" spans="1:42" s="8" customFormat="1" ht="24">
      <c r="A269" s="759"/>
      <c r="B269" s="751" t="s">
        <v>5</v>
      </c>
      <c r="C269" s="784"/>
      <c r="D269" s="783"/>
      <c r="E269" s="785"/>
      <c r="F269" s="667">
        <f>IF(Analiza!G$84="","",Analiza!G$84)</f>
        <v>2021</v>
      </c>
      <c r="G269" s="667">
        <f>IF(Analiza!H$84="","",Analiza!H$84)</f>
        <v>2022</v>
      </c>
      <c r="H269" s="667">
        <f>IF(Analiza!I$84="","",Analiza!I$84)</f>
        <v>2023</v>
      </c>
      <c r="I269" s="667">
        <f>IF(Analiza!J$84="","",Analiza!J$84)</f>
        <v>2024</v>
      </c>
      <c r="J269" s="667">
        <f>IF(Analiza!K$84="","",Analiza!K$84)</f>
        <v>2025</v>
      </c>
      <c r="K269" s="667">
        <f>IF(Analiza!L$84="","",Analiza!L$84)</f>
        <v>2026</v>
      </c>
      <c r="L269" s="667">
        <f>IF(Analiza!M$84="","",Analiza!M$84)</f>
        <v>2027</v>
      </c>
      <c r="M269" s="667">
        <f>IF(Analiza!N$84="","",Analiza!N$84)</f>
        <v>2028</v>
      </c>
      <c r="N269" s="667">
        <f>IF(Analiza!O$84="","",Analiza!O$84)</f>
        <v>2029</v>
      </c>
      <c r="O269" s="667">
        <f>IF(Analiza!P$84="","",Analiza!P$84)</f>
        <v>2030</v>
      </c>
      <c r="P269" s="667">
        <f>IF(Analiza!Q$84="","",Analiza!Q$84)</f>
        <v>2031</v>
      </c>
      <c r="Q269" s="667">
        <f>IF(Analiza!R$84="","",Analiza!R$84)</f>
        <v>2032</v>
      </c>
      <c r="R269" s="667">
        <f>IF(Analiza!S$84="","",Analiza!S$84)</f>
        <v>2033</v>
      </c>
      <c r="S269" s="667">
        <f>IF(Analiza!T$84="","",Analiza!T$84)</f>
        <v>2034</v>
      </c>
      <c r="T269" s="667">
        <f>IF(Analiza!U$84="","",Analiza!U$84)</f>
        <v>2035</v>
      </c>
      <c r="U269" s="667">
        <f>IF(Analiza!V$84="","",Analiza!V$84)</f>
        <v>2036</v>
      </c>
      <c r="V269" s="667">
        <f>IF(Analiza!W$84="","",Analiza!W$84)</f>
        <v>2037</v>
      </c>
      <c r="W269" s="667">
        <f>IF(Analiza!X$84="","",Analiza!X$84)</f>
        <v>2038</v>
      </c>
      <c r="X269" s="667">
        <f>IF(Analiza!Y$84="","",Analiza!Y$84)</f>
        <v>2039</v>
      </c>
      <c r="Y269" s="667">
        <f>IF(Analiza!Z$84="","",Analiza!Z$84)</f>
        <v>2040</v>
      </c>
      <c r="Z269" s="667">
        <f>IF(Analiza!AA$84="","",Analiza!AA$84)</f>
        <v>2041</v>
      </c>
      <c r="AA269" s="667">
        <f>IF(Analiza!AB$84="","",Analiza!AB$84)</f>
        <v>2042</v>
      </c>
      <c r="AB269" s="667">
        <f>IF(Analiza!AC$84="","",Analiza!AC$84)</f>
        <v>2043</v>
      </c>
      <c r="AC269" s="667">
        <f>IF(Analiza!AD$84="","",Analiza!AD$84)</f>
        <v>2044</v>
      </c>
      <c r="AD269" s="667">
        <f>IF(Analiza!AE$84="","",Analiza!AE$84)</f>
        <v>2045</v>
      </c>
      <c r="AE269" s="667" t="str">
        <f>IF(Analiza!AF$84="","",Analiza!AF$84)</f>
        <v/>
      </c>
      <c r="AF269" s="667" t="str">
        <f>IF(Analiza!AG$84="","",Analiza!AG$84)</f>
        <v/>
      </c>
      <c r="AG269" s="667" t="str">
        <f>IF(Analiza!AH$84="","",Analiza!AH$84)</f>
        <v/>
      </c>
      <c r="AH269" s="667" t="str">
        <f>IF(Analiza!AI$84="","",Analiza!AI$84)</f>
        <v/>
      </c>
      <c r="AI269" s="667" t="str">
        <f>IF(Analiza!AJ$84="","",Analiza!AJ$84)</f>
        <v/>
      </c>
    </row>
    <row r="270" spans="1:42" s="18" customFormat="1" ht="24.75" thickBot="1">
      <c r="A270" s="759"/>
      <c r="B270" s="751" t="s">
        <v>5</v>
      </c>
      <c r="C270" s="656" t="s">
        <v>116</v>
      </c>
      <c r="D270" s="734" t="s">
        <v>213</v>
      </c>
      <c r="E270" s="735" t="s">
        <v>95</v>
      </c>
      <c r="F270" s="736"/>
      <c r="G270" s="736"/>
      <c r="H270" s="736"/>
      <c r="I270" s="736"/>
      <c r="J270" s="736"/>
      <c r="K270" s="736"/>
      <c r="L270" s="736"/>
      <c r="M270" s="736"/>
      <c r="N270" s="736"/>
      <c r="O270" s="736"/>
      <c r="P270" s="736"/>
      <c r="Q270" s="736"/>
      <c r="R270" s="736"/>
      <c r="S270" s="736"/>
      <c r="T270" s="736"/>
      <c r="U270" s="736"/>
      <c r="V270" s="736"/>
      <c r="W270" s="736"/>
      <c r="X270" s="736"/>
      <c r="Y270" s="736"/>
      <c r="Z270" s="736"/>
      <c r="AA270" s="736"/>
      <c r="AB270" s="736"/>
      <c r="AC270" s="736"/>
      <c r="AD270" s="736"/>
      <c r="AE270" s="736"/>
      <c r="AF270" s="736"/>
      <c r="AG270" s="736"/>
      <c r="AH270" s="736"/>
      <c r="AI270" s="736"/>
    </row>
    <row r="271" spans="1:42" ht="24">
      <c r="A271" s="759"/>
      <c r="B271" s="751" t="s">
        <v>5</v>
      </c>
      <c r="C271" s="37" t="s">
        <v>214</v>
      </c>
      <c r="D271" s="23" t="str">
        <f>IF($E$4="","",VLOOKUP($E$4,Analiza!$B$556:$M$627,4,FALSE))</f>
        <v>Oszczędność czasu użytkowników infrastruktury drogowej</v>
      </c>
      <c r="E271" s="706" t="str">
        <f>IF(D271="Nie dotyczy","","zł/rok")</f>
        <v>zł/rok</v>
      </c>
      <c r="F271" s="567"/>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9"/>
      <c r="AJ271" s="6"/>
      <c r="AK271" s="6"/>
      <c r="AL271" s="7"/>
      <c r="AP271" s="9"/>
    </row>
    <row r="272" spans="1:42" ht="24">
      <c r="A272" s="759"/>
      <c r="B272" s="751" t="s">
        <v>5</v>
      </c>
      <c r="C272" s="37" t="s">
        <v>215</v>
      </c>
      <c r="D272" s="23" t="str">
        <f>IF($E$4="","",VLOOKUP($E$4,Analiza!$B$556:$M$627,5,FALSE))</f>
        <v>Obniżenie kosztów eksploatacji pojazdów</v>
      </c>
      <c r="E272" s="706" t="str">
        <f t="shared" ref="E272:E280" si="20">IF(D272="Nie dotyczy","","zł/rok")</f>
        <v>zł/rok</v>
      </c>
      <c r="F272" s="570"/>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2"/>
      <c r="AJ272" s="6"/>
      <c r="AK272" s="6"/>
      <c r="AL272" s="7"/>
      <c r="AP272" s="9"/>
    </row>
    <row r="273" spans="1:42" ht="33.75">
      <c r="A273" s="759"/>
      <c r="B273" s="751" t="s">
        <v>5</v>
      </c>
      <c r="C273" s="37" t="s">
        <v>216</v>
      </c>
      <c r="D273" s="23" t="str">
        <f>IF($E$4="","",VLOOKUP($E$4,Analiza!$B$556:$M$627,6,FALSE))</f>
        <v>Oszczędności kosztów wypadków drogowych</v>
      </c>
      <c r="E273" s="706" t="str">
        <f t="shared" si="20"/>
        <v>zł/rok</v>
      </c>
      <c r="F273" s="570"/>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2"/>
      <c r="AJ273" s="6"/>
      <c r="AK273" s="6"/>
      <c r="AL273" s="7"/>
      <c r="AP273" s="9"/>
    </row>
    <row r="274" spans="1:42" ht="24">
      <c r="A274" s="759"/>
      <c r="B274" s="751" t="s">
        <v>5</v>
      </c>
      <c r="C274" s="37" t="s">
        <v>217</v>
      </c>
      <c r="D274" s="23" t="str">
        <f>IF($E$4="","",VLOOKUP($E$4,Analiza!$B$556:$M$627,7,FALSE))</f>
        <v>Zmniejszenie kosztów zanieczyszczenia powietrza (emisji gazów cieplarnianych (tj. CO2, CH4) i innych niż cieplarniane)</v>
      </c>
      <c r="E274" s="706" t="str">
        <f t="shared" si="20"/>
        <v>zł/rok</v>
      </c>
      <c r="F274" s="570"/>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2"/>
      <c r="AJ274" s="6"/>
      <c r="AK274" s="6"/>
      <c r="AL274" s="7"/>
      <c r="AP274" s="9"/>
    </row>
    <row r="275" spans="1:42" ht="24">
      <c r="A275" s="759"/>
      <c r="B275" s="751" t="s">
        <v>5</v>
      </c>
      <c r="C275" s="37" t="s">
        <v>218</v>
      </c>
      <c r="D275" s="23" t="str">
        <f>IF($E$4="","",VLOOKUP($E$4,Analiza!$B$556:$M$627,8,FALSE))</f>
        <v>Zmniejszenie uciążliwości, hałasu i nieprzyjemnych zapachów</v>
      </c>
      <c r="E275" s="706" t="str">
        <f t="shared" si="20"/>
        <v>zł/rok</v>
      </c>
      <c r="F275" s="570"/>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2"/>
      <c r="AJ275" s="6"/>
      <c r="AK275" s="6"/>
      <c r="AL275" s="7"/>
      <c r="AP275" s="9"/>
    </row>
    <row r="276" spans="1:42" ht="45">
      <c r="A276" s="759"/>
      <c r="B276" s="751" t="s">
        <v>5</v>
      </c>
      <c r="C276" s="37" t="s">
        <v>219</v>
      </c>
      <c r="D276" s="23" t="str">
        <f>IF($E$4="","",VLOOKUP($E$4,Analiza!$B$556:$M$627,9,FALSE))</f>
        <v>Zmniejszenie kosztów zmian klimatu</v>
      </c>
      <c r="E276" s="706" t="str">
        <f t="shared" si="20"/>
        <v>zł/rok</v>
      </c>
      <c r="F276" s="570"/>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2"/>
      <c r="AJ276" s="6"/>
      <c r="AK276" s="6"/>
      <c r="AL276" s="7"/>
      <c r="AP276" s="9"/>
    </row>
    <row r="277" spans="1:42" ht="34.5" thickBot="1">
      <c r="A277" s="759"/>
      <c r="B277" s="751" t="s">
        <v>5</v>
      </c>
      <c r="C277" s="37" t="s">
        <v>220</v>
      </c>
      <c r="D277" s="23" t="str">
        <f>IF($E$4="","",VLOOKUP($E$4,Analiza!$B$556:$M$627,10,FALSE))</f>
        <v>Zmniejszenie kosztów eksploatacji i utrzymania infrastruktury</v>
      </c>
      <c r="E277" s="706" t="str">
        <f>IF(D277="Nie dotyczy","","EPC")</f>
        <v>EPC</v>
      </c>
      <c r="F277" s="581"/>
      <c r="G277" s="579"/>
      <c r="H277" s="579"/>
      <c r="I277" s="579"/>
      <c r="J277" s="579"/>
      <c r="K277" s="579"/>
      <c r="L277" s="579"/>
      <c r="M277" s="579"/>
      <c r="N277" s="579"/>
      <c r="O277" s="579"/>
      <c r="P277" s="579"/>
      <c r="Q277" s="579"/>
      <c r="R277" s="579"/>
      <c r="S277" s="579"/>
      <c r="T277" s="579"/>
      <c r="U277" s="579"/>
      <c r="V277" s="579"/>
      <c r="W277" s="579"/>
      <c r="X277" s="579"/>
      <c r="Y277" s="579"/>
      <c r="Z277" s="579"/>
      <c r="AA277" s="579"/>
      <c r="AB277" s="579"/>
      <c r="AC277" s="579"/>
      <c r="AD277" s="579"/>
      <c r="AE277" s="579"/>
      <c r="AF277" s="579"/>
      <c r="AG277" s="579"/>
      <c r="AH277" s="579"/>
      <c r="AI277" s="580"/>
      <c r="AJ277" s="6"/>
      <c r="AK277" s="6"/>
      <c r="AL277" s="7"/>
      <c r="AP277" s="9"/>
    </row>
    <row r="278" spans="1:42" s="275" customFormat="1" ht="24.75" thickBot="1">
      <c r="A278" s="759"/>
      <c r="B278" s="751" t="s">
        <v>5</v>
      </c>
      <c r="C278" s="656" t="s">
        <v>123</v>
      </c>
      <c r="D278" s="734" t="s">
        <v>221</v>
      </c>
      <c r="E278" s="735" t="s">
        <v>95</v>
      </c>
      <c r="F278" s="737"/>
      <c r="G278" s="737"/>
      <c r="H278" s="737"/>
      <c r="I278" s="737"/>
      <c r="J278" s="737"/>
      <c r="K278" s="737"/>
      <c r="L278" s="737"/>
      <c r="M278" s="737"/>
      <c r="N278" s="737"/>
      <c r="O278" s="737"/>
      <c r="P278" s="737"/>
      <c r="Q278" s="737"/>
      <c r="R278" s="737"/>
      <c r="S278" s="737"/>
      <c r="T278" s="737"/>
      <c r="U278" s="737"/>
      <c r="V278" s="737"/>
      <c r="W278" s="737"/>
      <c r="X278" s="737"/>
      <c r="Y278" s="737"/>
      <c r="Z278" s="737"/>
      <c r="AA278" s="737"/>
      <c r="AB278" s="737"/>
      <c r="AC278" s="737"/>
      <c r="AD278" s="737"/>
      <c r="AE278" s="737"/>
      <c r="AF278" s="737"/>
      <c r="AG278" s="737"/>
      <c r="AH278" s="737"/>
      <c r="AI278" s="737"/>
      <c r="AJ278" s="273"/>
      <c r="AK278" s="273"/>
      <c r="AL278" s="274"/>
      <c r="AP278" s="276"/>
    </row>
    <row r="279" spans="1:42" ht="45">
      <c r="A279" s="759"/>
      <c r="B279" s="751" t="s">
        <v>5</v>
      </c>
      <c r="C279" s="37" t="s">
        <v>222</v>
      </c>
      <c r="D279" s="23" t="str">
        <f>IF($E$4="","",VLOOKUP($E$4,Analiza!$B$556:$M$627,11,FALSE))</f>
        <v>Nie dotyczy</v>
      </c>
      <c r="E279" s="706" t="str">
        <f t="shared" si="20"/>
        <v/>
      </c>
      <c r="F279" s="567"/>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9"/>
      <c r="AJ279" s="6"/>
      <c r="AK279" s="6"/>
      <c r="AL279" s="7"/>
      <c r="AP279" s="9"/>
    </row>
    <row r="280" spans="1:42" ht="34.5" thickBot="1">
      <c r="A280" s="760"/>
      <c r="B280" s="751" t="s">
        <v>5</v>
      </c>
      <c r="C280" s="37" t="s">
        <v>128</v>
      </c>
      <c r="D280" s="23" t="str">
        <f>IF($E$4="","",VLOOKUP($E$4,Analiza!$B$556:$M$627,12,FALSE))</f>
        <v>Nie dotyczy</v>
      </c>
      <c r="E280" s="706" t="str">
        <f t="shared" si="20"/>
        <v/>
      </c>
      <c r="F280" s="581"/>
      <c r="G280" s="579"/>
      <c r="H280" s="579"/>
      <c r="I280" s="579"/>
      <c r="J280" s="579"/>
      <c r="K280" s="579"/>
      <c r="L280" s="579"/>
      <c r="M280" s="579"/>
      <c r="N280" s="579"/>
      <c r="O280" s="579"/>
      <c r="P280" s="579"/>
      <c r="Q280" s="579"/>
      <c r="R280" s="579"/>
      <c r="S280" s="579"/>
      <c r="T280" s="579"/>
      <c r="U280" s="579"/>
      <c r="V280" s="579"/>
      <c r="W280" s="579"/>
      <c r="X280" s="579"/>
      <c r="Y280" s="579"/>
      <c r="Z280" s="579"/>
      <c r="AA280" s="579"/>
      <c r="AB280" s="579"/>
      <c r="AC280" s="579"/>
      <c r="AD280" s="579"/>
      <c r="AE280" s="579"/>
      <c r="AF280" s="579"/>
      <c r="AG280" s="579"/>
      <c r="AH280" s="579"/>
      <c r="AI280" s="580"/>
      <c r="AJ280" s="6"/>
      <c r="AK280" s="6"/>
      <c r="AL280" s="7"/>
      <c r="AP280" s="9"/>
    </row>
    <row r="281" spans="1:42" s="328" customFormat="1" ht="24">
      <c r="A281" s="725" t="s">
        <v>223</v>
      </c>
      <c r="B281" s="751" t="s">
        <v>5</v>
      </c>
      <c r="C281" s="327" t="s">
        <v>224</v>
      </c>
      <c r="D281" s="328" t="s">
        <v>223</v>
      </c>
      <c r="F281" s="700"/>
      <c r="G281" s="700"/>
      <c r="H281" s="700"/>
      <c r="I281" s="700"/>
      <c r="J281" s="738"/>
      <c r="K281" s="700"/>
      <c r="L281" s="700"/>
      <c r="M281" s="700"/>
      <c r="N281" s="700"/>
      <c r="O281" s="700"/>
      <c r="P281" s="700"/>
      <c r="Q281" s="700"/>
      <c r="R281" s="700"/>
      <c r="S281" s="700"/>
      <c r="T281" s="700"/>
      <c r="U281" s="700"/>
      <c r="V281" s="700"/>
      <c r="W281" s="700"/>
      <c r="X281" s="700"/>
      <c r="Y281" s="700"/>
      <c r="Z281" s="700"/>
      <c r="AA281" s="700"/>
      <c r="AB281" s="700"/>
      <c r="AC281" s="700"/>
      <c r="AD281" s="700"/>
      <c r="AE281" s="700"/>
      <c r="AF281" s="700"/>
      <c r="AG281" s="700"/>
      <c r="AH281" s="700"/>
      <c r="AI281" s="700"/>
    </row>
    <row r="282" spans="1:42" ht="36" hidden="1" customHeight="1">
      <c r="A282" s="739"/>
      <c r="B282" s="751" t="s">
        <v>225</v>
      </c>
      <c r="C282" s="36">
        <v>1</v>
      </c>
      <c r="D282" s="740" t="s">
        <v>226</v>
      </c>
      <c r="E282" s="741" t="s">
        <v>227</v>
      </c>
      <c r="F282" s="742"/>
      <c r="I282" s="417"/>
      <c r="J282" s="417"/>
      <c r="K282" s="417"/>
      <c r="L282" s="417"/>
      <c r="M282" s="417"/>
      <c r="N282" s="417"/>
      <c r="O282" s="417"/>
      <c r="P282" s="417"/>
      <c r="Q282" s="417"/>
      <c r="R282" s="417"/>
      <c r="S282" s="417"/>
      <c r="T282" s="417"/>
      <c r="AG282" s="614"/>
      <c r="AH282" s="614"/>
      <c r="AI282" s="614"/>
      <c r="AJ282" s="614"/>
      <c r="AK282" s="417"/>
      <c r="AL282" s="417"/>
    </row>
    <row r="283" spans="1:42" ht="36">
      <c r="A283" s="818" t="s">
        <v>228</v>
      </c>
      <c r="B283" s="751" t="s">
        <v>225</v>
      </c>
      <c r="C283" s="37" t="s">
        <v>34</v>
      </c>
      <c r="D283" s="743" t="s">
        <v>229</v>
      </c>
      <c r="E283" s="604"/>
      <c r="F283" s="742"/>
      <c r="G283" s="744" t="s">
        <v>230</v>
      </c>
      <c r="H283" s="745" t="s">
        <v>231</v>
      </c>
      <c r="I283" s="745" t="s">
        <v>232</v>
      </c>
      <c r="K283" s="417"/>
      <c r="L283" s="417"/>
      <c r="M283" s="417"/>
      <c r="N283" s="417"/>
      <c r="O283" s="417"/>
      <c r="P283" s="417"/>
      <c r="Q283" s="417"/>
      <c r="R283" s="417"/>
      <c r="S283" s="417"/>
      <c r="T283" s="417"/>
      <c r="AG283" s="417"/>
      <c r="AH283" s="417"/>
      <c r="AI283" s="417"/>
      <c r="AJ283" s="417"/>
      <c r="AK283" s="417"/>
      <c r="AL283" s="417"/>
    </row>
    <row r="284" spans="1:42" ht="36">
      <c r="A284" s="819"/>
      <c r="B284" s="751" t="s">
        <v>225</v>
      </c>
      <c r="C284" s="37" t="s">
        <v>36</v>
      </c>
      <c r="D284" s="743" t="s">
        <v>233</v>
      </c>
      <c r="E284" s="604"/>
      <c r="F284" s="742"/>
      <c r="G284" s="744" t="s">
        <v>234</v>
      </c>
      <c r="H284" s="746">
        <f>Analiza!$D$450</f>
        <v>0</v>
      </c>
      <c r="I284" s="746">
        <f>Analiza!$D$533</f>
        <v>0</v>
      </c>
      <c r="J284" s="417"/>
      <c r="K284" s="417"/>
      <c r="L284" s="417"/>
      <c r="M284" s="417"/>
      <c r="N284" s="417"/>
      <c r="O284" s="417"/>
      <c r="P284" s="417"/>
      <c r="Q284" s="417"/>
      <c r="R284" s="417"/>
      <c r="S284" s="417"/>
      <c r="T284" s="417"/>
      <c r="U284" s="417"/>
      <c r="V284" s="614"/>
      <c r="W284" s="417"/>
      <c r="X284" s="417"/>
      <c r="Y284" s="417"/>
      <c r="Z284" s="417"/>
      <c r="AA284" s="417"/>
      <c r="AB284" s="417"/>
      <c r="AC284" s="417"/>
      <c r="AD284" s="417"/>
      <c r="AE284" s="417"/>
      <c r="AF284" s="417"/>
      <c r="AG284" s="417"/>
      <c r="AH284" s="417"/>
      <c r="AI284" s="417"/>
      <c r="AJ284" s="417"/>
      <c r="AK284" s="417"/>
      <c r="AL284" s="417"/>
    </row>
    <row r="285" spans="1:42" ht="36">
      <c r="A285" s="819"/>
      <c r="B285" s="751" t="s">
        <v>225</v>
      </c>
      <c r="C285" s="37" t="s">
        <v>38</v>
      </c>
      <c r="D285" s="743" t="s">
        <v>235</v>
      </c>
      <c r="E285" s="604"/>
      <c r="F285" s="742"/>
      <c r="I285" s="417"/>
      <c r="J285" s="417"/>
      <c r="K285" s="417"/>
      <c r="L285" s="417"/>
      <c r="M285" s="417"/>
      <c r="N285" s="417"/>
      <c r="O285" s="417"/>
      <c r="P285" s="417"/>
      <c r="Q285" s="417"/>
      <c r="R285" s="417"/>
      <c r="S285" s="417"/>
      <c r="T285" s="417"/>
      <c r="U285" s="417"/>
      <c r="V285" s="614"/>
      <c r="W285" s="417"/>
      <c r="X285" s="614"/>
      <c r="Y285" s="614"/>
      <c r="Z285" s="614"/>
      <c r="AA285" s="614"/>
      <c r="AB285" s="614"/>
      <c r="AC285" s="614"/>
      <c r="AD285" s="614"/>
      <c r="AE285" s="614"/>
      <c r="AF285" s="614"/>
      <c r="AG285" s="417"/>
      <c r="AH285" s="417"/>
      <c r="AI285" s="417"/>
      <c r="AJ285" s="417"/>
      <c r="AK285" s="417"/>
      <c r="AL285" s="417"/>
    </row>
    <row r="286" spans="1:42" ht="36.75" thickBot="1">
      <c r="A286" s="819"/>
      <c r="B286" s="751" t="s">
        <v>225</v>
      </c>
      <c r="C286" s="38" t="s">
        <v>236</v>
      </c>
      <c r="D286" s="747" t="s">
        <v>237</v>
      </c>
      <c r="E286" s="605"/>
      <c r="F286" s="748"/>
      <c r="G286" s="417"/>
      <c r="H286" s="417"/>
      <c r="I286" s="417"/>
      <c r="J286" s="417"/>
      <c r="K286" s="417"/>
      <c r="L286" s="417"/>
      <c r="M286" s="417"/>
      <c r="N286" s="417"/>
      <c r="O286" s="417"/>
      <c r="P286" s="417"/>
      <c r="Q286" s="417"/>
      <c r="R286" s="417"/>
      <c r="S286" s="417"/>
      <c r="T286" s="417"/>
      <c r="U286" s="417"/>
      <c r="V286" s="614"/>
      <c r="W286" s="417"/>
      <c r="X286" s="614"/>
      <c r="Y286" s="614"/>
      <c r="Z286" s="614"/>
      <c r="AA286" s="614"/>
      <c r="AB286" s="614"/>
      <c r="AC286" s="614"/>
      <c r="AD286" s="614"/>
      <c r="AE286" s="614"/>
      <c r="AF286" s="614"/>
      <c r="AG286" s="417"/>
      <c r="AH286" s="417"/>
      <c r="AI286" s="417"/>
      <c r="AJ286" s="417"/>
      <c r="AK286" s="417"/>
      <c r="AL286" s="417"/>
    </row>
    <row r="287" spans="1:42" s="750" customFormat="1">
      <c r="A287" s="749"/>
      <c r="B287" s="754"/>
    </row>
    <row r="288" spans="1:42" s="750" customFormat="1">
      <c r="A288" s="749"/>
      <c r="B288" s="754"/>
    </row>
  </sheetData>
  <mergeCells count="90">
    <mergeCell ref="A255:A265"/>
    <mergeCell ref="A267:A280"/>
    <mergeCell ref="A283:A286"/>
    <mergeCell ref="A184:A209"/>
    <mergeCell ref="A211:A238"/>
    <mergeCell ref="A240:A243"/>
    <mergeCell ref="A245:A249"/>
    <mergeCell ref="A251:A253"/>
    <mergeCell ref="C57:C58"/>
    <mergeCell ref="D57:D58"/>
    <mergeCell ref="E57:E58"/>
    <mergeCell ref="F57:F58"/>
    <mergeCell ref="G57:G58"/>
    <mergeCell ref="C79:C80"/>
    <mergeCell ref="D79:D80"/>
    <mergeCell ref="E79:E80"/>
    <mergeCell ref="F79:F80"/>
    <mergeCell ref="G79:G80"/>
    <mergeCell ref="D32:D33"/>
    <mergeCell ref="E38:N38"/>
    <mergeCell ref="H106:H107"/>
    <mergeCell ref="C102:C103"/>
    <mergeCell ref="D102:D103"/>
    <mergeCell ref="E102:E103"/>
    <mergeCell ref="F102:F103"/>
    <mergeCell ref="G102:G103"/>
    <mergeCell ref="H102:H103"/>
    <mergeCell ref="C106:C107"/>
    <mergeCell ref="D106:D107"/>
    <mergeCell ref="E106:E107"/>
    <mergeCell ref="F106:F107"/>
    <mergeCell ref="G106:G107"/>
    <mergeCell ref="H79:H80"/>
    <mergeCell ref="H57:H58"/>
    <mergeCell ref="C185:C186"/>
    <mergeCell ref="D185:D186"/>
    <mergeCell ref="E185:E186"/>
    <mergeCell ref="C159:C160"/>
    <mergeCell ref="D159:D160"/>
    <mergeCell ref="E159:E160"/>
    <mergeCell ref="C171:C172"/>
    <mergeCell ref="D171:D172"/>
    <mergeCell ref="E171:E172"/>
    <mergeCell ref="C268:C269"/>
    <mergeCell ref="D268:D269"/>
    <mergeCell ref="E268:E269"/>
    <mergeCell ref="E226:E227"/>
    <mergeCell ref="F226:F227"/>
    <mergeCell ref="C240:C241"/>
    <mergeCell ref="D240:D241"/>
    <mergeCell ref="E240:E241"/>
    <mergeCell ref="C251:C252"/>
    <mergeCell ref="D251:D252"/>
    <mergeCell ref="E251:E252"/>
    <mergeCell ref="C256:C257"/>
    <mergeCell ref="D256:D257"/>
    <mergeCell ref="E256:E257"/>
    <mergeCell ref="E267:T267"/>
    <mergeCell ref="E1:O1"/>
    <mergeCell ref="F212:F213"/>
    <mergeCell ref="C226:C227"/>
    <mergeCell ref="D226:D227"/>
    <mergeCell ref="C245:C246"/>
    <mergeCell ref="D245:D246"/>
    <mergeCell ref="E245:E246"/>
    <mergeCell ref="C198:C199"/>
    <mergeCell ref="D198:D199"/>
    <mergeCell ref="E198:E199"/>
    <mergeCell ref="C212:C213"/>
    <mergeCell ref="D212:D213"/>
    <mergeCell ref="E212:E213"/>
    <mergeCell ref="C151:C152"/>
    <mergeCell ref="D151:D152"/>
    <mergeCell ref="E151:E152"/>
    <mergeCell ref="E158:T158"/>
    <mergeCell ref="E182:T182"/>
    <mergeCell ref="A158:A180"/>
    <mergeCell ref="C1:D1"/>
    <mergeCell ref="A57:A100"/>
    <mergeCell ref="A102:A104"/>
    <mergeCell ref="A106:A149"/>
    <mergeCell ref="A151:A155"/>
    <mergeCell ref="A38:A42"/>
    <mergeCell ref="D54:E54"/>
    <mergeCell ref="A44:A54"/>
    <mergeCell ref="E4:O4"/>
    <mergeCell ref="A18:A19"/>
    <mergeCell ref="A4:A5"/>
    <mergeCell ref="A25:A29"/>
    <mergeCell ref="A10:A16"/>
  </mergeCells>
  <conditionalFormatting sqref="E104">
    <cfRule type="cellIs" dxfId="27" priority="18" stopIfTrue="1" operator="greaterThan">
      <formula>$H$135</formula>
    </cfRule>
  </conditionalFormatting>
  <conditionalFormatting sqref="E154">
    <cfRule type="cellIs" dxfId="26" priority="60" stopIfTrue="1" operator="notEqual">
      <formula>$E$153</formula>
    </cfRule>
  </conditionalFormatting>
  <conditionalFormatting sqref="F8">
    <cfRule type="expression" dxfId="25" priority="25" stopIfTrue="1">
      <formula>$F$7="Nie"</formula>
    </cfRule>
  </conditionalFormatting>
  <conditionalFormatting sqref="F13:F14">
    <cfRule type="expression" dxfId="24" priority="1" stopIfTrue="1">
      <formula>$F$12="Nie"</formula>
    </cfRule>
  </conditionalFormatting>
  <conditionalFormatting sqref="F271:AI277">
    <cfRule type="expression" dxfId="23" priority="5" stopIfTrue="1">
      <formula>$E271=""</formula>
    </cfRule>
  </conditionalFormatting>
  <conditionalFormatting sqref="F279:AI280">
    <cfRule type="expression" dxfId="22" priority="3" stopIfTrue="1">
      <formula>$E279=""</formula>
    </cfRule>
  </conditionalFormatting>
  <conditionalFormatting sqref="G10:G11 G19 F104">
    <cfRule type="cellIs" dxfId="21" priority="27" stopIfTrue="1" operator="notEqual">
      <formula>""</formula>
    </cfRule>
  </conditionalFormatting>
  <conditionalFormatting sqref="G104">
    <cfRule type="cellIs" dxfId="20" priority="17" stopIfTrue="1" operator="notEqual">
      <formula>$F$135</formula>
    </cfRule>
  </conditionalFormatting>
  <conditionalFormatting sqref="H10:H11">
    <cfRule type="cellIs" dxfId="19" priority="26" stopIfTrue="1" operator="notEqual">
      <formula>$G$10</formula>
    </cfRule>
  </conditionalFormatting>
  <conditionalFormatting sqref="H59:H78 H81:H100">
    <cfRule type="cellIs" dxfId="18" priority="21" stopIfTrue="1" operator="notEqual">
      <formula>""</formula>
    </cfRule>
  </conditionalFormatting>
  <conditionalFormatting sqref="H19:J19">
    <cfRule type="cellIs" dxfId="17" priority="23" stopIfTrue="1" operator="notEqual">
      <formula>$G$19</formula>
    </cfRule>
  </conditionalFormatting>
  <conditionalFormatting sqref="I104 I109:AL128 I130:AI150 AJ130:AL155 I153:AI155">
    <cfRule type="cellIs" dxfId="16" priority="20" stopIfTrue="1" operator="equal">
      <formula>"Nie dotyczy"</formula>
    </cfRule>
  </conditionalFormatting>
  <conditionalFormatting sqref="AJ159:AO159 AJ171:AO171 AJ185:AO185 AJ198:AO198 AJ200:AO200 AK212:AO212 AK226:AO226 AJ240:AO240 AJ245:AO245 AJ251:AO251 AJ256:AO257 AJ259:AO259 AJ263:AO263 AJ268:AO268">
    <cfRule type="cellIs" dxfId="15" priority="16" stopIfTrue="1" operator="equal">
      <formula>"Okres realiz."</formula>
    </cfRule>
  </conditionalFormatting>
  <dataValidations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79:AI280"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1:AI277"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3:AI253"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47:AI249"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2:AI243"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6:AI177" xr:uid="{00000000-0002-0000-0000-000005000000}"/>
    <dataValidation allowBlank="1" showInputMessage="1" showErrorMessage="1" prompt="Koszty w fazie inwestycyjnej muszą być takie same jak w wariancie bez projektu" sqref="F173:I180 J173:AI175 J178:AI180"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1:AI53" xr:uid="{00000000-0002-0000-0000-000013000000}">
      <formula1>0</formula1>
    </dataValidation>
    <dataValidation type="decimal" allowBlank="1" showInputMessage="1" showErrorMessage="1" sqref="G59:G78"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59:AL78" xr:uid="{00000000-0002-0000-0000-000015000000}"/>
    <dataValidation allowBlank="1" showInputMessage="1" showErrorMessage="1" prompt="Należy wprowadzić koszty niekwalifikowalne w CENACH NETTO w podziale na lata tak, aby sumowały się do kolumny: 'Wartość netto'" sqref="I81:AL100"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4:AL104" xr:uid="{00000000-0002-0000-0000-000017000000}"/>
    <dataValidation allowBlank="1" showInputMessage="1" showErrorMessage="1" prompt="Należy wprowadzić nakłady odtworzeniowe w CENACH NETTO w podziale na lata - TYLKO W FAZIE OPERACYJNEJ" sqref="I109:AL128 I130:AL149" xr:uid="{00000000-0002-0000-0000-000018000000}"/>
    <dataValidation type="list" allowBlank="1" showInputMessage="1" showErrorMessage="1" sqref="F81:F100 F228:F237 F214:F223 F59:F78"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69:AI169" xr:uid="{00000000-0002-0000-0000-00001A000000}">
      <formula1>0</formula1>
    </dataValidation>
    <dataValidation type="decimal" operator="greaterThanOrEqual" allowBlank="1" showInputMessage="1" showErrorMessage="1" prompt="Proszę określić koszty podatków i opłat dla wariantu bez projektu w STAŁYCH CENACH" sqref="F164:AI164" xr:uid="{00000000-0002-0000-0000-00001B000000}">
      <formula1>0</formula1>
    </dataValidation>
    <dataValidation type="decimal" operator="greaterThanOrEqual" allowBlank="1" showInputMessage="1" showErrorMessage="1" prompt="Proszę określić koszty dla wariantu bez projektu w STAŁYCH CENACH NETTO" sqref="F161:AI163 F167:AI168"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5:AI166" xr:uid="{00000000-0002-0000-0000-00001D000000}">
      <formula1>0</formula1>
    </dataValidation>
    <dataValidation allowBlank="1" showInputMessage="1" showErrorMessage="1" prompt="Suma spłat kredytu / pożyczki musi być równa sumie transz (błąd pokazuje się na czerwono)" sqref="E154:AI154"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28:AJ237"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4:AJ223" xr:uid="{00000000-0002-0000-0000-000020000000}">
      <formula1>0</formula1>
    </dataValidation>
    <dataValidation allowBlank="1" showInputMessage="1" showErrorMessage="1" prompt="Popyt w fazie inwestycyjnej musi być taki sam jak w wariancie bez projektu" sqref="F200:AI209" xr:uid="{00000000-0002-0000-0000-000021000000}"/>
    <dataValidation allowBlank="1" showInputMessage="1" showErrorMessage="1" prompt="Proszę określić produkty / usługi / towary dla wariantu bez projektu i z projektem" sqref="D187:D196"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3:E286"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2" xr:uid="{00000000-0002-0000-0000-000024000000}">
      <formula1>"Podstawowy,Pesymistyczny"</formula1>
    </dataValidation>
    <dataValidation allowBlank="1" showInputMessage="1" showErrorMessage="1" prompt="Proszę wskazać kolejne pozycje kosztów kwalifikowalnych projektu (wybranego wariantu realizacji projektu)" sqref="D59:D78" xr:uid="{00000000-0002-0000-0000-000025000000}"/>
    <dataValidation allowBlank="1" showInputMessage="1" showErrorMessage="1" prompt="Proszę wskazać (jeśli występują) kolejne pozycje kosztów niekwalifikowalnych projektu (wybranego wariantu realizacji projektu)" sqref="D81:D100" xr:uid="{00000000-0002-0000-0000-000026000000}"/>
    <dataValidation allowBlank="1" showInputMessage="1" showErrorMessage="1" prompt="Koszty odtworzeniowe określa się dla każdej pozycji nakładów inwestycyjnych, dlatego w tym miejscu proszę wpisywać tylko kwoty w latach" sqref="C109:G128 C130:H149" xr:uid="{00000000-0002-0000-0000-000027000000}"/>
    <dataValidation allowBlank="1" showInputMessage="1" showErrorMessage="1" prompt="Proszę tu nic nie wpisywać, produkty / usługi / towary uzupełnią się same " sqref="D200:E209 D228:E237" xr:uid="{00000000-0002-0000-0000-000028000000}"/>
    <dataValidation allowBlank="1" showInputMessage="1" showErrorMessage="1" prompt="Proszę tu nic nie wpisywać, produkty / usługi / towary uzupełnią się same" sqref="D214:E223"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6:AI48"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6:AI48"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0:AI42"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4:AJ224"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38:AJ238" xr:uid="{00000000-0002-0000-0000-00002E000000}">
      <formula1>0</formula1>
      <formula2>1</formula2>
    </dataValidation>
    <dataValidation allowBlank="1" showInputMessage="1" showErrorMessage="1" prompt="Wartość wynikająca z rzeczywistego rachunku przepływów pieniężnych operatora" sqref="F258"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0:AI265" xr:uid="{00000000-0002-0000-0000-000030000000}"/>
    <dataValidation type="decimal" operator="greaterThan" allowBlank="1" showInputMessage="1" showErrorMessage="1" errorTitle="Zła wartość!" error="Proszę wpisać wartość liczbową większą od zera" prompt="Proszę określić w złotych do dwóch miejsc po przecinku" sqref="F11" xr:uid="{00000000-0002-0000-0000-000031000000}">
      <formula1>0</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decimal" operator="greaterThan" allowBlank="1" showInputMessage="1" showErrorMessage="1" errorTitle="Zła wartość!" error="Proszę wpisać wartość liczbową większą od zera" prompt="Proszę określić w złotych do dwóch miejsc po przecinku._x000a_Nie uwzględniamy pomocy publicznej objętej metodą zysku operacyjnego." sqref="F15" xr:uid="{FC630519-E812-4E7B-ACAD-C400A35E1A98}">
      <formula1>0</formula1>
    </dataValidation>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Zły wybór!" error="Proszę wybrać odpowiedź z listy rozwijanej" xr:uid="{00000000-0002-0000-0000-000010000000}">
          <x14:formula1>
            <xm:f>Analiza!$B$557:$B$596</xm:f>
          </x14:formula1>
          <xm:sqref>E4</xm:sqref>
        </x14:dataValidation>
        <x14:dataValidation type="list" allowBlank="1" showInputMessage="1" showErrorMessage="1" xr:uid="{00000000-0002-0000-0000-000012000000}">
          <x14:formula1>
            <xm:f>Analiza!$B$636:$B$797</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6"/>
  <sheetViews>
    <sheetView tabSelected="1" topLeftCell="A510" zoomScaleSheetLayoutView="90" workbookViewId="0">
      <pane xSplit="3" topLeftCell="D1" activePane="topRight" state="frozen"/>
      <selection activeCell="D372" sqref="D372"/>
      <selection pane="topRight" activeCell="B588" sqref="B588"/>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6</v>
      </c>
      <c r="B1" s="328" t="s">
        <v>4</v>
      </c>
    </row>
    <row r="2" spans="1:45" s="324" customFormat="1" ht="18" customHeight="1">
      <c r="A2" s="316" t="s">
        <v>7</v>
      </c>
      <c r="B2" s="317" t="s">
        <v>238</v>
      </c>
      <c r="C2" s="318"/>
      <c r="D2" s="319"/>
      <c r="E2" s="319"/>
      <c r="F2" s="319"/>
      <c r="G2" s="320"/>
      <c r="H2" s="319"/>
      <c r="I2" s="319"/>
      <c r="J2" s="319"/>
      <c r="K2" s="319"/>
      <c r="L2" s="319"/>
      <c r="M2" s="319"/>
      <c r="N2" s="319"/>
      <c r="O2" s="319"/>
      <c r="P2" s="319"/>
      <c r="Q2" s="319"/>
      <c r="R2" s="319"/>
      <c r="S2" s="321" t="s">
        <v>9</v>
      </c>
      <c r="T2" s="321" t="s">
        <v>10</v>
      </c>
      <c r="U2" s="321" t="s">
        <v>11</v>
      </c>
      <c r="V2" s="322" t="s">
        <v>12</v>
      </c>
      <c r="W2" s="322"/>
      <c r="X2" s="322"/>
      <c r="Y2" s="322"/>
      <c r="Z2" s="322"/>
      <c r="AA2" s="322"/>
      <c r="AB2" s="322"/>
      <c r="AC2" s="322" t="s">
        <v>13</v>
      </c>
      <c r="AD2" s="319"/>
      <c r="AE2" s="319"/>
      <c r="AF2" s="319"/>
      <c r="AG2" s="319"/>
      <c r="AH2" s="319"/>
      <c r="AI2" s="319"/>
      <c r="AJ2" s="323"/>
      <c r="AN2" s="325"/>
    </row>
    <row r="3" spans="1:45" s="136" customFormat="1">
      <c r="A3" s="71">
        <v>1</v>
      </c>
      <c r="B3" s="72" t="s">
        <v>239</v>
      </c>
      <c r="C3" s="380" t="str">
        <f>IF(Dane!E4="","",Dane!E4)</f>
        <v>FELU.06.01 Poprawa regionalnej dostępności transportowej</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240</v>
      </c>
      <c r="C4" s="93" t="s">
        <v>19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241</v>
      </c>
      <c r="C5" s="86" t="s">
        <v>19</v>
      </c>
      <c r="D5" s="381">
        <f>IF($C$3="","Brak okresu",VLOOKUP($C$3,$B$556:$K$627,2,FALSE()))</f>
        <v>25</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20</v>
      </c>
      <c r="B6" s="317" t="s">
        <v>21</v>
      </c>
      <c r="C6" s="318"/>
      <c r="D6" s="377"/>
      <c r="E6" s="319"/>
      <c r="F6" s="319"/>
      <c r="G6" s="320"/>
      <c r="H6" s="319"/>
      <c r="I6" s="319"/>
      <c r="J6" s="319"/>
      <c r="K6" s="319"/>
      <c r="L6" s="319"/>
      <c r="M6" s="319"/>
      <c r="N6" s="319"/>
      <c r="O6" s="319"/>
      <c r="P6" s="319"/>
      <c r="Q6" s="319"/>
      <c r="R6" s="319"/>
      <c r="S6" s="321" t="s">
        <v>9</v>
      </c>
      <c r="T6" s="321" t="s">
        <v>10</v>
      </c>
      <c r="U6" s="321" t="s">
        <v>11</v>
      </c>
      <c r="V6" s="322" t="s">
        <v>12</v>
      </c>
      <c r="W6" s="322"/>
      <c r="X6" s="322"/>
      <c r="Y6" s="322"/>
      <c r="Z6" s="322"/>
      <c r="AA6" s="322"/>
      <c r="AB6" s="322"/>
      <c r="AC6" s="322" t="s">
        <v>13</v>
      </c>
      <c r="AD6" s="319"/>
      <c r="AE6" s="319"/>
      <c r="AF6" s="319"/>
      <c r="AG6" s="319"/>
      <c r="AH6" s="319"/>
      <c r="AI6" s="319"/>
      <c r="AJ6" s="323"/>
      <c r="AN6" s="325"/>
    </row>
    <row r="7" spans="1:45" s="136" customFormat="1" ht="22.5" hidden="1">
      <c r="A7" s="71">
        <v>1</v>
      </c>
      <c r="B7" s="72" t="s">
        <v>242</v>
      </c>
      <c r="C7" s="91" t="s">
        <v>23</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243</v>
      </c>
      <c r="C8" s="93" t="s">
        <v>23</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244</v>
      </c>
      <c r="C9" s="93" t="s">
        <v>30</v>
      </c>
      <c r="D9" s="329" t="str">
        <f>IF($C$3="","Nie dotyczy",VLOOKUP($C$3,$B$556:$K$627,3,FALSE()))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245</v>
      </c>
      <c r="C10" s="86" t="s">
        <v>246</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26</v>
      </c>
      <c r="B11" s="317" t="s">
        <v>247</v>
      </c>
      <c r="C11" s="318"/>
      <c r="D11" s="377"/>
      <c r="E11" s="319"/>
      <c r="F11" s="319"/>
      <c r="G11" s="320"/>
      <c r="H11" s="319"/>
      <c r="I11" s="319"/>
      <c r="J11" s="319"/>
      <c r="K11" s="319"/>
      <c r="L11" s="319"/>
      <c r="M11" s="319"/>
      <c r="N11" s="319"/>
      <c r="O11" s="319"/>
      <c r="P11" s="319"/>
      <c r="Q11" s="319"/>
      <c r="R11" s="319"/>
      <c r="S11" s="321" t="s">
        <v>9</v>
      </c>
      <c r="T11" s="321" t="s">
        <v>10</v>
      </c>
      <c r="U11" s="321" t="s">
        <v>11</v>
      </c>
      <c r="V11" s="322" t="s">
        <v>12</v>
      </c>
      <c r="W11" s="322"/>
      <c r="X11" s="322"/>
      <c r="Y11" s="322"/>
      <c r="Z11" s="322"/>
      <c r="AA11" s="322"/>
      <c r="AB11" s="322"/>
      <c r="AC11" s="322" t="s">
        <v>13</v>
      </c>
      <c r="AD11" s="319"/>
      <c r="AE11" s="319"/>
      <c r="AF11" s="319"/>
      <c r="AG11" s="319"/>
      <c r="AH11" s="319"/>
      <c r="AI11" s="319"/>
      <c r="AJ11" s="323"/>
      <c r="AN11" s="325"/>
    </row>
    <row r="12" spans="1:45" s="62" customFormat="1" ht="33.75">
      <c r="A12" s="71">
        <v>1</v>
      </c>
      <c r="B12" s="72" t="s">
        <v>248</v>
      </c>
      <c r="C12" s="91" t="s">
        <v>30</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34</v>
      </c>
      <c r="B13" s="76" t="s">
        <v>249</v>
      </c>
      <c r="C13" s="93" t="s">
        <v>23</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250</v>
      </c>
      <c r="C14" s="93" t="s">
        <v>30</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38</v>
      </c>
      <c r="B15" s="76" t="s">
        <v>251</v>
      </c>
      <c r="C15" s="93" t="s">
        <v>30</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252</v>
      </c>
      <c r="C16" s="86" t="s">
        <v>23</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43</v>
      </c>
      <c r="B17" s="317" t="s">
        <v>253</v>
      </c>
      <c r="C17" s="318"/>
      <c r="D17" s="377"/>
      <c r="E17" s="319"/>
      <c r="F17" s="319"/>
      <c r="G17" s="320"/>
      <c r="H17" s="319"/>
      <c r="I17" s="319"/>
      <c r="J17" s="319"/>
      <c r="K17" s="319"/>
      <c r="L17" s="319"/>
      <c r="M17" s="319"/>
      <c r="N17" s="319"/>
      <c r="O17" s="319"/>
      <c r="P17" s="319"/>
      <c r="Q17" s="319"/>
      <c r="R17" s="319"/>
      <c r="S17" s="321" t="s">
        <v>9</v>
      </c>
      <c r="T17" s="321" t="s">
        <v>10</v>
      </c>
      <c r="U17" s="321" t="s">
        <v>11</v>
      </c>
      <c r="V17" s="322" t="s">
        <v>12</v>
      </c>
      <c r="W17" s="322"/>
      <c r="X17" s="322"/>
      <c r="Y17" s="322"/>
      <c r="Z17" s="322"/>
      <c r="AA17" s="322"/>
      <c r="AB17" s="322"/>
      <c r="AC17" s="322" t="s">
        <v>13</v>
      </c>
      <c r="AD17" s="319"/>
      <c r="AE17" s="319"/>
      <c r="AF17" s="319"/>
      <c r="AG17" s="319"/>
      <c r="AH17" s="319"/>
      <c r="AI17" s="319"/>
      <c r="AJ17" s="323"/>
      <c r="AN17" s="325"/>
    </row>
    <row r="18" spans="1:45" s="62" customFormat="1">
      <c r="A18" s="71">
        <v>1</v>
      </c>
      <c r="B18" s="72" t="s">
        <v>254</v>
      </c>
      <c r="C18" s="91" t="s">
        <v>23</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255</v>
      </c>
      <c r="C19" s="108" t="s">
        <v>30</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48</v>
      </c>
      <c r="B20" s="317" t="s">
        <v>49</v>
      </c>
      <c r="C20" s="318"/>
      <c r="D20" s="377"/>
      <c r="E20" s="319"/>
      <c r="F20" s="319"/>
      <c r="G20" s="320"/>
      <c r="H20" s="319"/>
      <c r="I20" s="319"/>
      <c r="J20" s="319"/>
      <c r="K20" s="319"/>
      <c r="L20" s="319"/>
      <c r="M20" s="319"/>
      <c r="N20" s="319"/>
      <c r="O20" s="319"/>
      <c r="P20" s="319"/>
      <c r="Q20" s="319"/>
      <c r="R20" s="319"/>
      <c r="S20" s="321" t="s">
        <v>9</v>
      </c>
      <c r="T20" s="321" t="s">
        <v>10</v>
      </c>
      <c r="U20" s="321" t="s">
        <v>11</v>
      </c>
      <c r="V20" s="322" t="s">
        <v>12</v>
      </c>
      <c r="W20" s="322"/>
      <c r="X20" s="322"/>
      <c r="Y20" s="322"/>
      <c r="Z20" s="322"/>
      <c r="AA20" s="322"/>
      <c r="AB20" s="322"/>
      <c r="AC20" s="322" t="s">
        <v>13</v>
      </c>
      <c r="AD20" s="319"/>
      <c r="AE20" s="319"/>
      <c r="AF20" s="319"/>
      <c r="AG20" s="319"/>
      <c r="AH20" s="319"/>
      <c r="AI20" s="319"/>
      <c r="AJ20" s="323"/>
      <c r="AN20" s="325"/>
    </row>
    <row r="21" spans="1:45" s="62" customFormat="1">
      <c r="A21" s="71">
        <v>1</v>
      </c>
      <c r="B21" s="72" t="s">
        <v>256</v>
      </c>
      <c r="C21" s="115" t="s">
        <v>51</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257</v>
      </c>
      <c r="C22" s="148" t="s">
        <v>51</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258</v>
      </c>
      <c r="C23" s="108" t="s">
        <v>51</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54</v>
      </c>
      <c r="B24" s="317" t="s">
        <v>259</v>
      </c>
      <c r="C24" s="318"/>
      <c r="D24" s="377"/>
      <c r="E24" s="319"/>
      <c r="F24" s="319"/>
      <c r="G24" s="320"/>
      <c r="H24" s="319"/>
      <c r="I24" s="319"/>
      <c r="J24" s="319"/>
      <c r="K24" s="319"/>
      <c r="L24" s="319"/>
      <c r="M24" s="319"/>
      <c r="N24" s="319"/>
      <c r="O24" s="319"/>
      <c r="P24" s="319"/>
      <c r="Q24" s="319"/>
      <c r="R24" s="319"/>
      <c r="S24" s="324" t="s">
        <v>9</v>
      </c>
      <c r="T24" s="324" t="s">
        <v>10</v>
      </c>
      <c r="U24" s="324" t="s">
        <v>11</v>
      </c>
      <c r="V24" s="319" t="s">
        <v>12</v>
      </c>
      <c r="W24" s="319"/>
      <c r="X24" s="319"/>
      <c r="Y24" s="319"/>
      <c r="Z24" s="319"/>
      <c r="AA24" s="319"/>
      <c r="AB24" s="319"/>
      <c r="AC24" s="319" t="s">
        <v>13</v>
      </c>
      <c r="AD24" s="319"/>
      <c r="AE24" s="319"/>
      <c r="AF24" s="319"/>
      <c r="AG24" s="319"/>
      <c r="AH24" s="319"/>
      <c r="AI24" s="319"/>
      <c r="AJ24" s="468"/>
      <c r="AN24" s="325"/>
    </row>
    <row r="25" spans="1:45" s="62" customFormat="1">
      <c r="A25" s="71" t="s">
        <v>57</v>
      </c>
      <c r="B25" s="10" t="s">
        <v>260</v>
      </c>
      <c r="C25" s="378" t="str">
        <f>IF(Dane!E25="","",Dane!E25)</f>
        <v>miejsko-wiejska</v>
      </c>
      <c r="D25" s="155" t="s">
        <v>261</v>
      </c>
      <c r="E25" s="154"/>
    </row>
    <row r="26" spans="1:45" s="62" customFormat="1">
      <c r="A26" s="75" t="s">
        <v>60</v>
      </c>
      <c r="B26" s="24" t="s">
        <v>262</v>
      </c>
      <c r="C26" s="329" t="str">
        <f>IF(Dane!E26="","",Dane!E26)</f>
        <v>wieś</v>
      </c>
      <c r="D26" s="156" t="s">
        <v>261</v>
      </c>
      <c r="E26" s="99"/>
    </row>
    <row r="27" spans="1:45" s="62" customFormat="1">
      <c r="A27" s="75" t="s">
        <v>34</v>
      </c>
      <c r="B27" s="24" t="s">
        <v>263</v>
      </c>
      <c r="C27" s="469" t="str">
        <f>IF(Dane!E27="","",Dane!E27)</f>
        <v/>
      </c>
      <c r="D27" s="470">
        <f>IF($C$25="","",VLOOKUP($C$25,$B$630:$E$632,2,FALSE))</f>
        <v>26.7</v>
      </c>
      <c r="E27" s="99">
        <f>IF(C27="",D27,C27)</f>
        <v>26.7</v>
      </c>
    </row>
    <row r="28" spans="1:45" s="62" customFormat="1">
      <c r="A28" s="75" t="s">
        <v>64</v>
      </c>
      <c r="B28" s="24" t="s">
        <v>264</v>
      </c>
      <c r="C28" s="469" t="str">
        <f>IF(Dane!E28="","",Dane!E28)</f>
        <v/>
      </c>
      <c r="D28" s="470">
        <f>IF($C$25="","",VLOOKUP($C$25,$B$630:$E$632,3,FALSE))</f>
        <v>1731.1</v>
      </c>
      <c r="E28" s="99">
        <f t="shared" ref="E28:E29" si="0">IF(C28="",D28,C28)</f>
        <v>1731.1</v>
      </c>
    </row>
    <row r="29" spans="1:45" s="62" customFormat="1">
      <c r="A29" s="110" t="s">
        <v>66</v>
      </c>
      <c r="B29" s="26" t="s">
        <v>265</v>
      </c>
      <c r="C29" s="471" t="str">
        <f>IF(Dane!E29="","",Dane!E29)</f>
        <v/>
      </c>
      <c r="D29" s="479">
        <f>IF($C$25="","",VLOOKUP($C$25,$B$630:$E$632,4,FALSE))</f>
        <v>2.74</v>
      </c>
      <c r="E29" s="157">
        <f t="shared" si="0"/>
        <v>2.74</v>
      </c>
    </row>
    <row r="30" spans="1:45" s="62" customFormat="1">
      <c r="A30" s="144" t="s">
        <v>85</v>
      </c>
      <c r="B30" s="145" t="s">
        <v>93</v>
      </c>
      <c r="C30" s="146" t="s">
        <v>87</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62</v>
      </c>
      <c r="B31" s="72" t="s">
        <v>266</v>
      </c>
      <c r="C31" s="91" t="s">
        <v>267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268</v>
      </c>
      <c r="B32" s="76" t="s">
        <v>269</v>
      </c>
      <c r="C32" s="93" t="s">
        <v>267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270</v>
      </c>
      <c r="B33" s="76" t="s">
        <v>271</v>
      </c>
      <c r="C33" s="93" t="s">
        <v>267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272</v>
      </c>
      <c r="B34" s="76" t="s">
        <v>273</v>
      </c>
      <c r="C34" s="93" t="s">
        <v>267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274</v>
      </c>
      <c r="B35" s="76" t="s">
        <v>275</v>
      </c>
      <c r="C35" s="93" t="s">
        <v>267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274</v>
      </c>
      <c r="B36" s="287" t="s">
        <v>276</v>
      </c>
      <c r="C36" s="472" t="s">
        <v>267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69</v>
      </c>
      <c r="B37" s="317" t="s">
        <v>70</v>
      </c>
      <c r="C37" s="318"/>
      <c r="D37" s="319"/>
      <c r="E37" s="319"/>
      <c r="F37" s="319"/>
      <c r="G37" s="320"/>
      <c r="H37" s="319"/>
      <c r="I37" s="319"/>
      <c r="J37" s="319"/>
      <c r="K37" s="319"/>
      <c r="L37" s="319"/>
      <c r="M37" s="319"/>
      <c r="N37" s="319"/>
      <c r="O37" s="319"/>
      <c r="P37" s="319"/>
      <c r="Q37" s="319"/>
      <c r="R37" s="319"/>
      <c r="S37" s="324" t="s">
        <v>9</v>
      </c>
      <c r="T37" s="324" t="s">
        <v>10</v>
      </c>
      <c r="U37" s="324" t="s">
        <v>11</v>
      </c>
      <c r="V37" s="319" t="s">
        <v>12</v>
      </c>
      <c r="W37" s="319"/>
      <c r="X37" s="319"/>
      <c r="Y37" s="319"/>
      <c r="Z37" s="319"/>
      <c r="AA37" s="319"/>
      <c r="AB37" s="319"/>
      <c r="AC37" s="319" t="s">
        <v>13</v>
      </c>
      <c r="AD37" s="319"/>
      <c r="AE37" s="319"/>
      <c r="AF37" s="319"/>
      <c r="AG37" s="319"/>
      <c r="AH37" s="319"/>
      <c r="AI37" s="319"/>
      <c r="AJ37" s="468"/>
    </row>
    <row r="38" spans="1:49" s="62" customFormat="1" ht="33.75" hidden="1">
      <c r="A38" s="138">
        <v>1</v>
      </c>
      <c r="B38" s="139" t="s">
        <v>277</v>
      </c>
      <c r="C38" s="65" t="s">
        <v>23</v>
      </c>
      <c r="D38" s="474" t="str">
        <f>IF(Dane!$F$31="","Nie dotyczy",IF(Dane!$F$31="Nie","Nie dotyczy",IF(SUM($C$181,$C$190)&gt;SUM(Dane!$E$33:$G$33),"Tak","Nie")))</f>
        <v>Nie dotyczy</v>
      </c>
      <c r="E38" s="89"/>
      <c r="F38" s="89"/>
    </row>
    <row r="39" spans="1:49" s="62" customFormat="1" ht="33.75" hidden="1">
      <c r="A39" s="138">
        <v>2</v>
      </c>
      <c r="B39" s="139" t="s">
        <v>278</v>
      </c>
      <c r="C39" s="65" t="s">
        <v>23</v>
      </c>
      <c r="D39" s="474" t="str">
        <f>IF(Dane!$F$34="","Nie dotyczy",IF(Dane!$F$34="Nie","Nie dotyczy",IF(SUM($C$181,$C$190)&gt;3*Dane!$E$35,"Tak","Nie")))</f>
        <v>Nie dotyczy</v>
      </c>
      <c r="E39" s="89"/>
      <c r="F39" s="89"/>
    </row>
    <row r="40" spans="1:49" s="321" customFormat="1" ht="21" customHeight="1">
      <c r="A40" s="316"/>
      <c r="B40" s="317" t="s">
        <v>279</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31</v>
      </c>
      <c r="B41" s="76" t="s">
        <v>280</v>
      </c>
      <c r="C41" s="93" t="s">
        <v>30</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281</v>
      </c>
      <c r="B42" s="76" t="s">
        <v>282</v>
      </c>
      <c r="C42" s="93" t="s">
        <v>30</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283</v>
      </c>
      <c r="B43" s="85" t="s">
        <v>284</v>
      </c>
      <c r="C43" s="86" t="s">
        <v>30</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85</v>
      </c>
      <c r="B44" s="145" t="s">
        <v>93</v>
      </c>
      <c r="C44" s="146" t="s">
        <v>87</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57</v>
      </c>
      <c r="B45" s="10" t="s">
        <v>285</v>
      </c>
      <c r="C45" s="115" t="s">
        <v>30</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60</v>
      </c>
      <c r="B46" s="24" t="s">
        <v>286</v>
      </c>
      <c r="C46" s="148" t="s">
        <v>30</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287</v>
      </c>
      <c r="B47" s="304" t="s">
        <v>288</v>
      </c>
      <c r="C47" s="305" t="s">
        <v>30</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34</v>
      </c>
      <c r="B48" s="10" t="s">
        <v>289</v>
      </c>
      <c r="C48" s="115" t="s">
        <v>30</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290</v>
      </c>
      <c r="C49" s="148" t="s">
        <v>30</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38</v>
      </c>
      <c r="B50" s="304" t="s">
        <v>291</v>
      </c>
      <c r="C50" s="305" t="s">
        <v>30</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292</v>
      </c>
      <c r="C51" s="148" t="s">
        <v>33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293</v>
      </c>
      <c r="C52" s="93" t="s">
        <v>33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85</v>
      </c>
      <c r="B53" s="16" t="s">
        <v>93</v>
      </c>
      <c r="C53" s="12" t="s">
        <v>87</v>
      </c>
      <c r="D53" s="12">
        <f t="shared" ref="D53:AG53" si="14">IF(D$59="","",D$59)</f>
        <v>2021</v>
      </c>
      <c r="E53" s="12">
        <f t="shared" si="14"/>
        <v>2022</v>
      </c>
      <c r="F53" s="12">
        <f t="shared" si="14"/>
        <v>2023</v>
      </c>
      <c r="G53" s="12">
        <f t="shared" si="14"/>
        <v>2024</v>
      </c>
      <c r="H53" s="12">
        <f t="shared" si="14"/>
        <v>2025</v>
      </c>
      <c r="I53" s="12">
        <f t="shared" si="14"/>
        <v>2026</v>
      </c>
      <c r="J53" s="12">
        <f t="shared" si="14"/>
        <v>2027</v>
      </c>
      <c r="K53" s="12">
        <f t="shared" si="14"/>
        <v>2028</v>
      </c>
      <c r="L53" s="12">
        <f t="shared" si="14"/>
        <v>2029</v>
      </c>
      <c r="M53" s="12">
        <f t="shared" si="14"/>
        <v>2030</v>
      </c>
      <c r="N53" s="12">
        <f t="shared" si="14"/>
        <v>2031</v>
      </c>
      <c r="O53" s="12">
        <f t="shared" si="14"/>
        <v>2032</v>
      </c>
      <c r="P53" s="12">
        <f t="shared" si="14"/>
        <v>2033</v>
      </c>
      <c r="Q53" s="12">
        <f t="shared" si="14"/>
        <v>2034</v>
      </c>
      <c r="R53" s="12">
        <f t="shared" si="14"/>
        <v>2035</v>
      </c>
      <c r="S53" s="12">
        <f t="shared" si="14"/>
        <v>2036</v>
      </c>
      <c r="T53" s="12">
        <f t="shared" si="14"/>
        <v>2037</v>
      </c>
      <c r="U53" s="12">
        <f t="shared" si="14"/>
        <v>2038</v>
      </c>
      <c r="V53" s="12">
        <f t="shared" si="14"/>
        <v>2039</v>
      </c>
      <c r="W53" s="12">
        <f t="shared" si="14"/>
        <v>2040</v>
      </c>
      <c r="X53" s="12">
        <f t="shared" si="14"/>
        <v>2041</v>
      </c>
      <c r="Y53" s="12">
        <f t="shared" si="14"/>
        <v>2042</v>
      </c>
      <c r="Z53" s="12">
        <f t="shared" si="14"/>
        <v>2043</v>
      </c>
      <c r="AA53" s="12">
        <f t="shared" si="14"/>
        <v>2044</v>
      </c>
      <c r="AB53" s="12">
        <f t="shared" si="14"/>
        <v>2045</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287</v>
      </c>
      <c r="B54" s="304" t="s">
        <v>294</v>
      </c>
      <c r="C54" s="305" t="s">
        <v>30</v>
      </c>
      <c r="D54" s="306">
        <v>1</v>
      </c>
      <c r="E54" s="306">
        <f>D54*(1+HLOOKUP(E$53,$D$44:$AS$47,4,FALSE))</f>
        <v>0.98</v>
      </c>
      <c r="F54" s="306">
        <f>E54*(1+HLOOKUP(F$53,$D$44:$AS$47,4,FALSE))</f>
        <v>0.98293999999999992</v>
      </c>
      <c r="G54" s="306">
        <f t="shared" ref="G54:R54" si="15">F54*(1+HLOOKUP(G$53,$D$44:$AS$47,4,FALSE))</f>
        <v>1.0153770199999999</v>
      </c>
      <c r="H54" s="306">
        <f t="shared" si="15"/>
        <v>1.0529459697399999</v>
      </c>
      <c r="I54" s="306">
        <f t="shared" si="15"/>
        <v>1.0897990786808998</v>
      </c>
      <c r="J54" s="306">
        <f t="shared" si="15"/>
        <v>1.1224930510413267</v>
      </c>
      <c r="K54" s="306">
        <f t="shared" si="15"/>
        <v>1.1550453495215252</v>
      </c>
      <c r="L54" s="306">
        <f t="shared" si="15"/>
        <v>1.1885416646576492</v>
      </c>
      <c r="M54" s="306">
        <f t="shared" si="15"/>
        <v>1.2230093729327209</v>
      </c>
      <c r="N54" s="306">
        <f t="shared" si="15"/>
        <v>1.2584766447477698</v>
      </c>
      <c r="O54" s="306">
        <f t="shared" si="15"/>
        <v>1.294972467445455</v>
      </c>
      <c r="P54" s="306">
        <f t="shared" si="15"/>
        <v>1.3312316965339277</v>
      </c>
      <c r="Q54" s="306">
        <f t="shared" si="15"/>
        <v>1.3685061840368777</v>
      </c>
      <c r="R54" s="306">
        <f t="shared" si="15"/>
        <v>1.4068243571899104</v>
      </c>
      <c r="S54" s="306">
        <f>IF(S53="","",R54*(1+HLOOKUP(S$53,$D$44:$AS$47,4,FALSE)))</f>
        <v>1.4462154391912279</v>
      </c>
      <c r="T54" s="306">
        <f t="shared" ref="T54:AG54" si="16">IF(T53="","",S54*(1+HLOOKUP(T$53,$D$44:$AS$47,4,FALSE)))</f>
        <v>1.4867094714885822</v>
      </c>
      <c r="U54" s="306">
        <f t="shared" si="16"/>
        <v>1.5283373366902626</v>
      </c>
      <c r="V54" s="306">
        <f t="shared" si="16"/>
        <v>1.5696024447808996</v>
      </c>
      <c r="W54" s="306">
        <f t="shared" si="16"/>
        <v>1.6119817107899839</v>
      </c>
      <c r="X54" s="306">
        <f t="shared" si="16"/>
        <v>1.6555052169813134</v>
      </c>
      <c r="Y54" s="306">
        <f t="shared" si="16"/>
        <v>1.7002038578398087</v>
      </c>
      <c r="Z54" s="306">
        <f t="shared" si="16"/>
        <v>1.7461093620014834</v>
      </c>
      <c r="AA54" s="306">
        <f t="shared" si="16"/>
        <v>1.7915082054135221</v>
      </c>
      <c r="AB54" s="306">
        <f t="shared" si="16"/>
        <v>1.8380874187542737</v>
      </c>
      <c r="AC54" s="306" t="str">
        <f t="shared" si="16"/>
        <v/>
      </c>
      <c r="AD54" s="306" t="str">
        <f t="shared" si="16"/>
        <v/>
      </c>
      <c r="AE54" s="306" t="str">
        <f t="shared" si="16"/>
        <v/>
      </c>
      <c r="AF54" s="306" t="str">
        <f t="shared" si="16"/>
        <v/>
      </c>
      <c r="AG54" s="306" t="str">
        <f t="shared" si="16"/>
        <v/>
      </c>
    </row>
    <row r="55" spans="1:45" s="334" customFormat="1" ht="21.75" customHeight="1">
      <c r="A55" s="333" t="s">
        <v>79</v>
      </c>
      <c r="B55" s="334" t="s">
        <v>78</v>
      </c>
    </row>
    <row r="56" spans="1:45" s="317" customFormat="1" ht="18.75" customHeight="1">
      <c r="A56" s="316"/>
      <c r="B56" s="317" t="s">
        <v>81</v>
      </c>
    </row>
    <row r="57" spans="1:45" s="62" customFormat="1" ht="13.5" customHeight="1">
      <c r="A57" s="71">
        <v>1</v>
      </c>
      <c r="B57" s="10" t="s">
        <v>295</v>
      </c>
      <c r="C57" s="396" t="str">
        <f>IF(Dane!E38="","",Dane!E38)</f>
        <v>1.1. Wartość inwestycji prywatnych uzupełniających wsparcie publiczne - dotacje</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296</v>
      </c>
      <c r="C58" s="111" t="str">
        <f>IF($C$57="","Brak wskaźnika",VLOOKUP($C$57,$B$634:$C$845,2,FALSE))</f>
        <v>zł</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85</v>
      </c>
      <c r="B59" s="11" t="s">
        <v>86</v>
      </c>
      <c r="C59" s="149" t="s">
        <v>87</v>
      </c>
      <c r="D59" s="150">
        <f>IF(D4="","",D4)</f>
        <v>2021</v>
      </c>
      <c r="E59" s="149">
        <f>IF(D59="","",IF(D59-$D59&gt;=SUM($D$5)-1,"",D59+1))</f>
        <v>2022</v>
      </c>
      <c r="F59" s="149">
        <f t="shared" ref="F59:AG59" si="17">IF(E59="","",IF(E59-$D59&gt;=SUM($D$5)-1,"",E59+1))</f>
        <v>2023</v>
      </c>
      <c r="G59" s="149">
        <f t="shared" si="17"/>
        <v>2024</v>
      </c>
      <c r="H59" s="149">
        <f t="shared" si="17"/>
        <v>2025</v>
      </c>
      <c r="I59" s="149">
        <f t="shared" si="17"/>
        <v>2026</v>
      </c>
      <c r="J59" s="149">
        <f t="shared" si="17"/>
        <v>2027</v>
      </c>
      <c r="K59" s="149">
        <f t="shared" si="17"/>
        <v>2028</v>
      </c>
      <c r="L59" s="149">
        <f t="shared" si="17"/>
        <v>2029</v>
      </c>
      <c r="M59" s="149">
        <f t="shared" si="17"/>
        <v>2030</v>
      </c>
      <c r="N59" s="149">
        <f t="shared" si="17"/>
        <v>2031</v>
      </c>
      <c r="O59" s="149">
        <f t="shared" si="17"/>
        <v>2032</v>
      </c>
      <c r="P59" s="149">
        <f t="shared" si="17"/>
        <v>2033</v>
      </c>
      <c r="Q59" s="149">
        <f t="shared" si="17"/>
        <v>2034</v>
      </c>
      <c r="R59" s="149">
        <f t="shared" si="17"/>
        <v>2035</v>
      </c>
      <c r="S59" s="149">
        <f t="shared" si="17"/>
        <v>2036</v>
      </c>
      <c r="T59" s="149">
        <f t="shared" si="17"/>
        <v>2037</v>
      </c>
      <c r="U59" s="149">
        <f t="shared" si="17"/>
        <v>2038</v>
      </c>
      <c r="V59" s="149">
        <f t="shared" si="17"/>
        <v>2039</v>
      </c>
      <c r="W59" s="149">
        <f t="shared" si="17"/>
        <v>2040</v>
      </c>
      <c r="X59" s="149">
        <f t="shared" si="17"/>
        <v>2041</v>
      </c>
      <c r="Y59" s="149">
        <f t="shared" si="17"/>
        <v>2042</v>
      </c>
      <c r="Z59" s="149">
        <f t="shared" si="17"/>
        <v>2043</v>
      </c>
      <c r="AA59" s="149">
        <f t="shared" si="17"/>
        <v>2044</v>
      </c>
      <c r="AB59" s="149">
        <f t="shared" si="17"/>
        <v>2045</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1.1. Wartość inwestycji prywatnych uzupełniających wsparcie publiczne - dotacje w latach</v>
      </c>
      <c r="C60" s="151" t="str">
        <f>IF($C$58="","",$C$58)</f>
        <v>zł</v>
      </c>
      <c r="D60" s="385" t="str">
        <f>IF(Dane!F40="","",Dane!F40)</f>
        <v/>
      </c>
      <c r="E60" s="385" t="str">
        <f>IF(Dane!G40="","",Dane!G40)</f>
        <v/>
      </c>
      <c r="F60" s="385" t="str">
        <f>IF(Dane!H40="","",Dane!H40)</f>
        <v/>
      </c>
      <c r="G60" s="385" t="str">
        <f>IF(Dane!I40="","",Dane!I40)</f>
        <v/>
      </c>
      <c r="H60" s="385" t="str">
        <f>IF(Dane!J40="","",Dane!J40)</f>
        <v/>
      </c>
      <c r="I60" s="385" t="str">
        <f>IF(Dane!K40="","",Dane!K40)</f>
        <v/>
      </c>
      <c r="J60" s="385" t="str">
        <f>IF(Dane!L40="","",Dane!L40)</f>
        <v/>
      </c>
      <c r="K60" s="385" t="str">
        <f>IF(Dane!M40="","",Dane!M40)</f>
        <v/>
      </c>
      <c r="L60" s="385" t="str">
        <f>IF(Dane!N40="","",Dane!N40)</f>
        <v/>
      </c>
      <c r="M60" s="385" t="str">
        <f>IF(Dane!O40="","",Dane!O40)</f>
        <v/>
      </c>
      <c r="N60" s="385" t="str">
        <f>IF(Dane!P40="","",Dane!P40)</f>
        <v/>
      </c>
      <c r="O60" s="385" t="str">
        <f>IF(Dane!Q40="","",Dane!Q40)</f>
        <v/>
      </c>
      <c r="P60" s="385" t="str">
        <f>IF(Dane!R40="","",Dane!R40)</f>
        <v/>
      </c>
      <c r="Q60" s="385" t="str">
        <f>IF(Dane!S40="","",Dane!S40)</f>
        <v/>
      </c>
      <c r="R60" s="385" t="str">
        <f>IF(Dane!T40="","",Dane!T40)</f>
        <v/>
      </c>
      <c r="S60" s="385" t="str">
        <f>IF(Dane!U40="","",Dane!U40)</f>
        <v/>
      </c>
      <c r="T60" s="385" t="str">
        <f>IF(Dane!V40="","",Dane!V40)</f>
        <v/>
      </c>
      <c r="U60" s="385" t="str">
        <f>IF(Dane!W40="","",Dane!W40)</f>
        <v/>
      </c>
      <c r="V60" s="385" t="str">
        <f>IF(Dane!X40="","",Dane!X40)</f>
        <v/>
      </c>
      <c r="W60" s="385" t="str">
        <f>IF(Dane!Y40="","",Dane!Y40)</f>
        <v/>
      </c>
      <c r="X60" s="385" t="str">
        <f>IF(Dane!Z40="","",Dane!Z40)</f>
        <v/>
      </c>
      <c r="Y60" s="385" t="str">
        <f>IF(Dane!AA40="","",Dane!AA40)</f>
        <v/>
      </c>
      <c r="Z60" s="385" t="str">
        <f>IF(Dane!AB40="","",Dane!AB40)</f>
        <v/>
      </c>
      <c r="AA60" s="385" t="str">
        <f>IF(Dane!AC40="","",Dane!AC40)</f>
        <v/>
      </c>
      <c r="AB60" s="385" t="str">
        <f>IF(Dane!AD40="","",Dane!AD40)</f>
        <v/>
      </c>
      <c r="AC60" s="385" t="str">
        <f>IF(Dane!AE40="","",Dane!AE40)</f>
        <v/>
      </c>
      <c r="AD60" s="385" t="str">
        <f>IF(Dane!AF40="","",Dane!AF40)</f>
        <v/>
      </c>
      <c r="AE60" s="385" t="str">
        <f>IF(Dane!AG40="","",Dane!AG40)</f>
        <v/>
      </c>
      <c r="AF60" s="385" t="str">
        <f>IF(Dane!AH40="","",Dane!AH40)</f>
        <v/>
      </c>
      <c r="AG60" s="385" t="str">
        <f>IF(Dane!AI40="","",Dane!AI40)</f>
        <v/>
      </c>
    </row>
    <row r="61" spans="1:45" s="62" customFormat="1" ht="22.5">
      <c r="A61" s="75">
        <v>3</v>
      </c>
      <c r="B61" s="24" t="str">
        <f>CONCATENATE("Wariant II: ",$C$57," w latach")</f>
        <v>Wariant II: 1.1. Wartość inwestycji prywatnych uzupełniających wsparcie publiczne - dotacje w latach</v>
      </c>
      <c r="C61" s="151" t="str">
        <f>IF($C$58="","",$C$58)</f>
        <v>zł</v>
      </c>
      <c r="D61" s="385" t="str">
        <f>IF(Dane!F41="","",Dane!F41)</f>
        <v/>
      </c>
      <c r="E61" s="385" t="str">
        <f>IF(Dane!G41="","",Dane!G41)</f>
        <v/>
      </c>
      <c r="F61" s="385" t="str">
        <f>IF(Dane!H41="","",Dane!H41)</f>
        <v/>
      </c>
      <c r="G61" s="385" t="str">
        <f>IF(Dane!I41="","",Dane!I41)</f>
        <v/>
      </c>
      <c r="H61" s="385" t="str">
        <f>IF(Dane!J41="","",Dane!J41)</f>
        <v/>
      </c>
      <c r="I61" s="385" t="str">
        <f>IF(Dane!K41="","",Dane!K41)</f>
        <v/>
      </c>
      <c r="J61" s="385" t="str">
        <f>IF(Dane!L41="","",Dane!L41)</f>
        <v/>
      </c>
      <c r="K61" s="385" t="str">
        <f>IF(Dane!M41="","",Dane!M41)</f>
        <v/>
      </c>
      <c r="L61" s="385" t="str">
        <f>IF(Dane!N41="","",Dane!N41)</f>
        <v/>
      </c>
      <c r="M61" s="385" t="str">
        <f>IF(Dane!O41="","",Dane!O41)</f>
        <v/>
      </c>
      <c r="N61" s="385" t="str">
        <f>IF(Dane!P41="","",Dane!P41)</f>
        <v/>
      </c>
      <c r="O61" s="385" t="str">
        <f>IF(Dane!Q41="","",Dane!Q41)</f>
        <v/>
      </c>
      <c r="P61" s="385" t="str">
        <f>IF(Dane!R41="","",Dane!R41)</f>
        <v/>
      </c>
      <c r="Q61" s="385" t="str">
        <f>IF(Dane!S41="","",Dane!S41)</f>
        <v/>
      </c>
      <c r="R61" s="385" t="str">
        <f>IF(Dane!T41="","",Dane!T41)</f>
        <v/>
      </c>
      <c r="S61" s="385" t="str">
        <f>IF(Dane!U41="","",Dane!U41)</f>
        <v/>
      </c>
      <c r="T61" s="385" t="str">
        <f>IF(Dane!V41="","",Dane!V41)</f>
        <v/>
      </c>
      <c r="U61" s="385" t="str">
        <f>IF(Dane!W41="","",Dane!W41)</f>
        <v/>
      </c>
      <c r="V61" s="385" t="str">
        <f>IF(Dane!X41="","",Dane!X41)</f>
        <v/>
      </c>
      <c r="W61" s="385" t="str">
        <f>IF(Dane!Y41="","",Dane!Y41)</f>
        <v/>
      </c>
      <c r="X61" s="385" t="str">
        <f>IF(Dane!Z41="","",Dane!Z41)</f>
        <v/>
      </c>
      <c r="Y61" s="385" t="str">
        <f>IF(Dane!AA41="","",Dane!AA41)</f>
        <v/>
      </c>
      <c r="Z61" s="385" t="str">
        <f>IF(Dane!AB41="","",Dane!AB41)</f>
        <v/>
      </c>
      <c r="AA61" s="385" t="str">
        <f>IF(Dane!AC41="","",Dane!AC41)</f>
        <v/>
      </c>
      <c r="AB61" s="385" t="str">
        <f>IF(Dane!AD41="","",Dane!AD41)</f>
        <v/>
      </c>
      <c r="AC61" s="385" t="str">
        <f>IF(Dane!AE41="","",Dane!AE41)</f>
        <v/>
      </c>
      <c r="AD61" s="385" t="str">
        <f>IF(Dane!AF41="","",Dane!AF41)</f>
        <v/>
      </c>
      <c r="AE61" s="385" t="str">
        <f>IF(Dane!AG41="","",Dane!AG41)</f>
        <v/>
      </c>
      <c r="AF61" s="385" t="str">
        <f>IF(Dane!AH41="","",Dane!AH41)</f>
        <v/>
      </c>
      <c r="AG61" s="385" t="str">
        <f>IF(Dane!AI41="","",Dane!AI41)</f>
        <v/>
      </c>
    </row>
    <row r="62" spans="1:45" s="62" customFormat="1" ht="22.5">
      <c r="A62" s="75">
        <v>4</v>
      </c>
      <c r="B62" s="24" t="str">
        <f>CONCATENATE("Wariant III: ",$C$57," w latach")</f>
        <v>Wariant III: 1.1. Wartość inwestycji prywatnych uzupełniających wsparcie publiczne - dotacje w latach</v>
      </c>
      <c r="C62" s="151" t="str">
        <f>IF($C$58="","",$C$58)</f>
        <v>zł</v>
      </c>
      <c r="D62" s="385" t="str">
        <f>IF(Dane!F42="","",Dane!F42)</f>
        <v/>
      </c>
      <c r="E62" s="385" t="str">
        <f>IF(Dane!G42="","",Dane!G42)</f>
        <v/>
      </c>
      <c r="F62" s="385" t="str">
        <f>IF(Dane!H42="","",Dane!H42)</f>
        <v/>
      </c>
      <c r="G62" s="385" t="str">
        <f>IF(Dane!I42="","",Dane!I42)</f>
        <v/>
      </c>
      <c r="H62" s="385" t="str">
        <f>IF(Dane!J42="","",Dane!J42)</f>
        <v/>
      </c>
      <c r="I62" s="385" t="str">
        <f>IF(Dane!K42="","",Dane!K42)</f>
        <v/>
      </c>
      <c r="J62" s="385" t="str">
        <f>IF(Dane!L42="","",Dane!L42)</f>
        <v/>
      </c>
      <c r="K62" s="385" t="str">
        <f>IF(Dane!M42="","",Dane!M42)</f>
        <v/>
      </c>
      <c r="L62" s="385" t="str">
        <f>IF(Dane!N42="","",Dane!N42)</f>
        <v/>
      </c>
      <c r="M62" s="385" t="str">
        <f>IF(Dane!O42="","",Dane!O42)</f>
        <v/>
      </c>
      <c r="N62" s="385" t="str">
        <f>IF(Dane!P42="","",Dane!P42)</f>
        <v/>
      </c>
      <c r="O62" s="385" t="str">
        <f>IF(Dane!Q42="","",Dane!Q42)</f>
        <v/>
      </c>
      <c r="P62" s="385" t="str">
        <f>IF(Dane!R42="","",Dane!R42)</f>
        <v/>
      </c>
      <c r="Q62" s="385" t="str">
        <f>IF(Dane!S42="","",Dane!S42)</f>
        <v/>
      </c>
      <c r="R62" s="385" t="str">
        <f>IF(Dane!T42="","",Dane!T42)</f>
        <v/>
      </c>
      <c r="S62" s="385" t="str">
        <f>IF(Dane!U42="","",Dane!U42)</f>
        <v/>
      </c>
      <c r="T62" s="385" t="str">
        <f>IF(Dane!V42="","",Dane!V42)</f>
        <v/>
      </c>
      <c r="U62" s="385" t="str">
        <f>IF(Dane!W42="","",Dane!W42)</f>
        <v/>
      </c>
      <c r="V62" s="385" t="str">
        <f>IF(Dane!X42="","",Dane!X42)</f>
        <v/>
      </c>
      <c r="W62" s="385" t="str">
        <f>IF(Dane!Y42="","",Dane!Y42)</f>
        <v/>
      </c>
      <c r="X62" s="385" t="str">
        <f>IF(Dane!Z42="","",Dane!Z42)</f>
        <v/>
      </c>
      <c r="Y62" s="385" t="str">
        <f>IF(Dane!AA42="","",Dane!AA42)</f>
        <v/>
      </c>
      <c r="Z62" s="385" t="str">
        <f>IF(Dane!AB42="","",Dane!AB42)</f>
        <v/>
      </c>
      <c r="AA62" s="385" t="str">
        <f>IF(Dane!AC42="","",Dane!AC42)</f>
        <v/>
      </c>
      <c r="AB62" s="385" t="str">
        <f>IF(Dane!AD42="","",Dane!AD42)</f>
        <v/>
      </c>
      <c r="AC62" s="385" t="str">
        <f>IF(Dane!AE42="","",Dane!AE42)</f>
        <v/>
      </c>
      <c r="AD62" s="385" t="str">
        <f>IF(Dane!AF42="","",Dane!AF42)</f>
        <v/>
      </c>
      <c r="AE62" s="385" t="str">
        <f>IF(Dane!AG42="","",Dane!AG42)</f>
        <v/>
      </c>
      <c r="AF62" s="385" t="str">
        <f>IF(Dane!AH42="","",Dane!AH42)</f>
        <v/>
      </c>
      <c r="AG62" s="385" t="str">
        <f>IF(Dane!AI42="","",Dane!AI42)</f>
        <v/>
      </c>
    </row>
    <row r="63" spans="1:45" s="317" customFormat="1" ht="21" customHeight="1">
      <c r="A63" s="316"/>
      <c r="B63" s="317" t="s">
        <v>89</v>
      </c>
    </row>
    <row r="64" spans="1:45" s="13" customFormat="1">
      <c r="A64" s="41" t="s">
        <v>91</v>
      </c>
      <c r="B64" s="13" t="s">
        <v>92</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85</v>
      </c>
      <c r="B65" s="16" t="s">
        <v>93</v>
      </c>
      <c r="C65" s="12" t="s">
        <v>87</v>
      </c>
      <c r="D65" s="12">
        <f t="shared" ref="D65:AG65" si="18">IF(D$59="","",D$59)</f>
        <v>2021</v>
      </c>
      <c r="E65" s="12">
        <f t="shared" si="18"/>
        <v>2022</v>
      </c>
      <c r="F65" s="12">
        <f t="shared" si="18"/>
        <v>2023</v>
      </c>
      <c r="G65" s="12">
        <f t="shared" si="18"/>
        <v>2024</v>
      </c>
      <c r="H65" s="12">
        <f t="shared" si="18"/>
        <v>2025</v>
      </c>
      <c r="I65" s="12">
        <f t="shared" si="18"/>
        <v>2026</v>
      </c>
      <c r="J65" s="12">
        <f t="shared" si="18"/>
        <v>2027</v>
      </c>
      <c r="K65" s="12">
        <f t="shared" si="18"/>
        <v>2028</v>
      </c>
      <c r="L65" s="12">
        <f t="shared" si="18"/>
        <v>2029</v>
      </c>
      <c r="M65" s="12">
        <f t="shared" si="18"/>
        <v>2030</v>
      </c>
      <c r="N65" s="12">
        <f t="shared" si="18"/>
        <v>2031</v>
      </c>
      <c r="O65" s="12">
        <f t="shared" si="18"/>
        <v>2032</v>
      </c>
      <c r="P65" s="12">
        <f t="shared" si="18"/>
        <v>2033</v>
      </c>
      <c r="Q65" s="12">
        <f t="shared" si="18"/>
        <v>2034</v>
      </c>
      <c r="R65" s="12">
        <f t="shared" si="18"/>
        <v>2035</v>
      </c>
      <c r="S65" s="12">
        <f t="shared" si="18"/>
        <v>2036</v>
      </c>
      <c r="T65" s="12">
        <f t="shared" si="18"/>
        <v>2037</v>
      </c>
      <c r="U65" s="12">
        <f t="shared" si="18"/>
        <v>2038</v>
      </c>
      <c r="V65" s="12">
        <f t="shared" si="18"/>
        <v>2039</v>
      </c>
      <c r="W65" s="12">
        <f t="shared" si="18"/>
        <v>2040</v>
      </c>
      <c r="X65" s="12">
        <f t="shared" si="18"/>
        <v>2041</v>
      </c>
      <c r="Y65" s="12">
        <f t="shared" si="18"/>
        <v>2042</v>
      </c>
      <c r="Z65" s="12">
        <f t="shared" si="18"/>
        <v>2043</v>
      </c>
      <c r="AA65" s="12">
        <f t="shared" si="18"/>
        <v>2044</v>
      </c>
      <c r="AB65" s="12">
        <f t="shared" si="18"/>
        <v>2045</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297</v>
      </c>
      <c r="C66" s="28" t="s">
        <v>95</v>
      </c>
      <c r="D66" s="384" t="str">
        <f>IF(Dane!F46="","",Dane!F46)</f>
        <v/>
      </c>
      <c r="E66" s="384" t="str">
        <f>IF(Dane!G46="","",Dane!G46)</f>
        <v/>
      </c>
      <c r="F66" s="384" t="str">
        <f>IF(Dane!H46="","",Dane!H46)</f>
        <v/>
      </c>
      <c r="G66" s="384" t="str">
        <f>IF(Dane!I46="","",Dane!I46)</f>
        <v/>
      </c>
      <c r="H66" s="384" t="str">
        <f>IF(Dane!J46="","",Dane!J46)</f>
        <v/>
      </c>
      <c r="I66" s="384" t="str">
        <f>IF(Dane!K46="","",Dane!K46)</f>
        <v/>
      </c>
      <c r="J66" s="384" t="str">
        <f>IF(Dane!L46="","",Dane!L46)</f>
        <v/>
      </c>
      <c r="K66" s="384" t="str">
        <f>IF(Dane!M46="","",Dane!M46)</f>
        <v/>
      </c>
      <c r="L66" s="384" t="str">
        <f>IF(Dane!N46="","",Dane!N46)</f>
        <v/>
      </c>
      <c r="M66" s="384" t="str">
        <f>IF(Dane!O46="","",Dane!O46)</f>
        <v/>
      </c>
      <c r="N66" s="384" t="str">
        <f>IF(Dane!P46="","",Dane!P46)</f>
        <v/>
      </c>
      <c r="O66" s="384" t="str">
        <f>IF(Dane!Q46="","",Dane!Q46)</f>
        <v/>
      </c>
      <c r="P66" s="384" t="str">
        <f>IF(Dane!R46="","",Dane!R46)</f>
        <v/>
      </c>
      <c r="Q66" s="384" t="str">
        <f>IF(Dane!S46="","",Dane!S46)</f>
        <v/>
      </c>
      <c r="R66" s="384" t="str">
        <f>IF(Dane!T46="","",Dane!T46)</f>
        <v/>
      </c>
      <c r="S66" s="384" t="str">
        <f>IF(Dane!U46="","",Dane!U46)</f>
        <v/>
      </c>
      <c r="T66" s="384" t="str">
        <f>IF(Dane!V46="","",Dane!V46)</f>
        <v/>
      </c>
      <c r="U66" s="384" t="str">
        <f>IF(Dane!W46="","",Dane!W46)</f>
        <v/>
      </c>
      <c r="V66" s="384" t="str">
        <f>IF(Dane!X46="","",Dane!X46)</f>
        <v/>
      </c>
      <c r="W66" s="384" t="str">
        <f>IF(Dane!Y46="","",Dane!Y46)</f>
        <v/>
      </c>
      <c r="X66" s="384" t="str">
        <f>IF(Dane!Z46="","",Dane!Z46)</f>
        <v/>
      </c>
      <c r="Y66" s="384" t="str">
        <f>IF(Dane!AA46="","",Dane!AA46)</f>
        <v/>
      </c>
      <c r="Z66" s="384" t="str">
        <f>IF(Dane!AB46="","",Dane!AB46)</f>
        <v/>
      </c>
      <c r="AA66" s="384" t="str">
        <f>IF(Dane!AC46="","",Dane!AC46)</f>
        <v/>
      </c>
      <c r="AB66" s="384" t="str">
        <f>IF(Dane!AD46="","",Dane!AD46)</f>
        <v/>
      </c>
      <c r="AC66" s="384" t="str">
        <f>IF(Dane!AE46="","",Dane!AE46)</f>
        <v/>
      </c>
      <c r="AD66" s="384" t="str">
        <f>IF(Dane!AF46="","",Dane!AF46)</f>
        <v/>
      </c>
      <c r="AE66" s="384" t="str">
        <f>IF(Dane!AG46="","",Dane!AG46)</f>
        <v/>
      </c>
      <c r="AF66" s="384" t="str">
        <f>IF(Dane!AH46="","",Dane!AH46)</f>
        <v/>
      </c>
      <c r="AG66" s="384" t="str">
        <f>IF(Dane!AI46="","",Dane!AI46)</f>
        <v/>
      </c>
      <c r="AH66" s="5"/>
      <c r="AI66" s="5"/>
      <c r="AJ66" s="5"/>
      <c r="AN66" s="5"/>
    </row>
    <row r="67" spans="1:40">
      <c r="A67" s="37">
        <v>3</v>
      </c>
      <c r="B67" s="27" t="s">
        <v>298</v>
      </c>
      <c r="C67" s="28" t="s">
        <v>95</v>
      </c>
      <c r="D67" s="385" t="str">
        <f>IF(Dane!F47="","",Dane!F47)</f>
        <v/>
      </c>
      <c r="E67" s="385" t="str">
        <f>IF(Dane!G47="","",Dane!G47)</f>
        <v/>
      </c>
      <c r="F67" s="385" t="str">
        <f>IF(Dane!H47="","",Dane!H47)</f>
        <v/>
      </c>
      <c r="G67" s="385" t="str">
        <f>IF(Dane!I47="","",Dane!I47)</f>
        <v/>
      </c>
      <c r="H67" s="385" t="str">
        <f>IF(Dane!J47="","",Dane!J47)</f>
        <v/>
      </c>
      <c r="I67" s="385" t="str">
        <f>IF(Dane!K47="","",Dane!K47)</f>
        <v/>
      </c>
      <c r="J67" s="385" t="str">
        <f>IF(Dane!L47="","",Dane!L47)</f>
        <v/>
      </c>
      <c r="K67" s="385" t="str">
        <f>IF(Dane!M47="","",Dane!M47)</f>
        <v/>
      </c>
      <c r="L67" s="385" t="str">
        <f>IF(Dane!N47="","",Dane!N47)</f>
        <v/>
      </c>
      <c r="M67" s="385" t="str">
        <f>IF(Dane!O47="","",Dane!O47)</f>
        <v/>
      </c>
      <c r="N67" s="385" t="str">
        <f>IF(Dane!P47="","",Dane!P47)</f>
        <v/>
      </c>
      <c r="O67" s="385" t="str">
        <f>IF(Dane!Q47="","",Dane!Q47)</f>
        <v/>
      </c>
      <c r="P67" s="385" t="str">
        <f>IF(Dane!R47="","",Dane!R47)</f>
        <v/>
      </c>
      <c r="Q67" s="385" t="str">
        <f>IF(Dane!S47="","",Dane!S47)</f>
        <v/>
      </c>
      <c r="R67" s="385" t="str">
        <f>IF(Dane!T47="","",Dane!T47)</f>
        <v/>
      </c>
      <c r="S67" s="385" t="str">
        <f>IF(Dane!U47="","",Dane!U47)</f>
        <v/>
      </c>
      <c r="T67" s="385" t="str">
        <f>IF(Dane!V47="","",Dane!V47)</f>
        <v/>
      </c>
      <c r="U67" s="385" t="str">
        <f>IF(Dane!W47="","",Dane!W47)</f>
        <v/>
      </c>
      <c r="V67" s="385" t="str">
        <f>IF(Dane!X47="","",Dane!X47)</f>
        <v/>
      </c>
      <c r="W67" s="385" t="str">
        <f>IF(Dane!Y47="","",Dane!Y47)</f>
        <v/>
      </c>
      <c r="X67" s="385" t="str">
        <f>IF(Dane!Z47="","",Dane!Z47)</f>
        <v/>
      </c>
      <c r="Y67" s="385" t="str">
        <f>IF(Dane!AA47="","",Dane!AA47)</f>
        <v/>
      </c>
      <c r="Z67" s="385" t="str">
        <f>IF(Dane!AB47="","",Dane!AB47)</f>
        <v/>
      </c>
      <c r="AA67" s="385" t="str">
        <f>IF(Dane!AC47="","",Dane!AC47)</f>
        <v/>
      </c>
      <c r="AB67" s="385" t="str">
        <f>IF(Dane!AD47="","",Dane!AD47)</f>
        <v/>
      </c>
      <c r="AC67" s="385" t="str">
        <f>IF(Dane!AE47="","",Dane!AE47)</f>
        <v/>
      </c>
      <c r="AD67" s="385" t="str">
        <f>IF(Dane!AF47="","",Dane!AF47)</f>
        <v/>
      </c>
      <c r="AE67" s="385" t="str">
        <f>IF(Dane!AG47="","",Dane!AG47)</f>
        <v/>
      </c>
      <c r="AF67" s="385" t="str">
        <f>IF(Dane!AH47="","",Dane!AH47)</f>
        <v/>
      </c>
      <c r="AG67" s="385" t="str">
        <f>IF(Dane!AI47="","",Dane!AI47)</f>
        <v/>
      </c>
      <c r="AH67" s="5"/>
      <c r="AI67" s="5"/>
      <c r="AJ67" s="5"/>
      <c r="AN67" s="5"/>
    </row>
    <row r="68" spans="1:40">
      <c r="A68" s="38">
        <v>4</v>
      </c>
      <c r="B68" s="29" t="s">
        <v>299</v>
      </c>
      <c r="C68" s="30" t="s">
        <v>95</v>
      </c>
      <c r="D68" s="386" t="str">
        <f>IF(Dane!F48="","",Dane!F48)</f>
        <v/>
      </c>
      <c r="E68" s="386" t="str">
        <f>IF(Dane!G48="","",Dane!G48)</f>
        <v/>
      </c>
      <c r="F68" s="386" t="str">
        <f>IF(Dane!H48="","",Dane!H48)</f>
        <v/>
      </c>
      <c r="G68" s="386" t="str">
        <f>IF(Dane!I48="","",Dane!I48)</f>
        <v/>
      </c>
      <c r="H68" s="386" t="str">
        <f>IF(Dane!J48="","",Dane!J48)</f>
        <v/>
      </c>
      <c r="I68" s="386" t="str">
        <f>IF(Dane!K48="","",Dane!K48)</f>
        <v/>
      </c>
      <c r="J68" s="386" t="str">
        <f>IF(Dane!L48="","",Dane!L48)</f>
        <v/>
      </c>
      <c r="K68" s="386" t="str">
        <f>IF(Dane!M48="","",Dane!M48)</f>
        <v/>
      </c>
      <c r="L68" s="386" t="str">
        <f>IF(Dane!N48="","",Dane!N48)</f>
        <v/>
      </c>
      <c r="M68" s="386" t="str">
        <f>IF(Dane!O48="","",Dane!O48)</f>
        <v/>
      </c>
      <c r="N68" s="386" t="str">
        <f>IF(Dane!P48="","",Dane!P48)</f>
        <v/>
      </c>
      <c r="O68" s="386" t="str">
        <f>IF(Dane!Q48="","",Dane!Q48)</f>
        <v/>
      </c>
      <c r="P68" s="386" t="str">
        <f>IF(Dane!R48="","",Dane!R48)</f>
        <v/>
      </c>
      <c r="Q68" s="386" t="str">
        <f>IF(Dane!S48="","",Dane!S48)</f>
        <v/>
      </c>
      <c r="R68" s="386" t="str">
        <f>IF(Dane!T48="","",Dane!T48)</f>
        <v/>
      </c>
      <c r="S68" s="386" t="str">
        <f>IF(Dane!U48="","",Dane!U48)</f>
        <v/>
      </c>
      <c r="T68" s="386" t="str">
        <f>IF(Dane!V48="","",Dane!V48)</f>
        <v/>
      </c>
      <c r="U68" s="386" t="str">
        <f>IF(Dane!W48="","",Dane!W48)</f>
        <v/>
      </c>
      <c r="V68" s="386" t="str">
        <f>IF(Dane!X48="","",Dane!X48)</f>
        <v/>
      </c>
      <c r="W68" s="386" t="str">
        <f>IF(Dane!Y48="","",Dane!Y48)</f>
        <v/>
      </c>
      <c r="X68" s="386" t="str">
        <f>IF(Dane!Z48="","",Dane!Z48)</f>
        <v/>
      </c>
      <c r="Y68" s="386" t="str">
        <f>IF(Dane!AA48="","",Dane!AA48)</f>
        <v/>
      </c>
      <c r="Z68" s="386" t="str">
        <f>IF(Dane!AB48="","",Dane!AB48)</f>
        <v/>
      </c>
      <c r="AA68" s="386" t="str">
        <f>IF(Dane!AC48="","",Dane!AC48)</f>
        <v/>
      </c>
      <c r="AB68" s="386" t="str">
        <f>IF(Dane!AD48="","",Dane!AD48)</f>
        <v/>
      </c>
      <c r="AC68" s="386" t="str">
        <f>IF(Dane!AE48="","",Dane!AE48)</f>
        <v/>
      </c>
      <c r="AD68" s="386" t="str">
        <f>IF(Dane!AF48="","",Dane!AF48)</f>
        <v/>
      </c>
      <c r="AE68" s="386" t="str">
        <f>IF(Dane!AG48="","",Dane!AG48)</f>
        <v/>
      </c>
      <c r="AF68" s="386" t="str">
        <f>IF(Dane!AH48="","",Dane!AH48)</f>
        <v/>
      </c>
      <c r="AG68" s="386" t="str">
        <f>IF(Dane!AI48="","",Dane!AI48)</f>
        <v/>
      </c>
      <c r="AH68" s="5"/>
      <c r="AI68" s="5"/>
      <c r="AJ68" s="5"/>
      <c r="AN68" s="5"/>
    </row>
    <row r="69" spans="1:40" s="13" customFormat="1">
      <c r="A69" s="41" t="s">
        <v>98</v>
      </c>
      <c r="B69" s="13" t="s">
        <v>99</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85</v>
      </c>
      <c r="B70" s="153" t="s">
        <v>93</v>
      </c>
      <c r="C70" s="149" t="s">
        <v>87</v>
      </c>
      <c r="D70" s="149">
        <f t="shared" ref="D70:AG70" si="19">IF(D$59="","",D$59)</f>
        <v>2021</v>
      </c>
      <c r="E70" s="149">
        <f t="shared" si="19"/>
        <v>2022</v>
      </c>
      <c r="F70" s="149">
        <f t="shared" si="19"/>
        <v>2023</v>
      </c>
      <c r="G70" s="149">
        <f t="shared" si="19"/>
        <v>2024</v>
      </c>
      <c r="H70" s="149">
        <f t="shared" si="19"/>
        <v>2025</v>
      </c>
      <c r="I70" s="149">
        <f t="shared" si="19"/>
        <v>2026</v>
      </c>
      <c r="J70" s="149">
        <f t="shared" si="19"/>
        <v>2027</v>
      </c>
      <c r="K70" s="149">
        <f t="shared" si="19"/>
        <v>2028</v>
      </c>
      <c r="L70" s="149">
        <f t="shared" si="19"/>
        <v>2029</v>
      </c>
      <c r="M70" s="149">
        <f t="shared" si="19"/>
        <v>2030</v>
      </c>
      <c r="N70" s="149">
        <f t="shared" si="19"/>
        <v>2031</v>
      </c>
      <c r="O70" s="149">
        <f t="shared" si="19"/>
        <v>2032</v>
      </c>
      <c r="P70" s="149">
        <f t="shared" si="19"/>
        <v>2033</v>
      </c>
      <c r="Q70" s="149">
        <f t="shared" si="19"/>
        <v>2034</v>
      </c>
      <c r="R70" s="149">
        <f t="shared" si="19"/>
        <v>2035</v>
      </c>
      <c r="S70" s="149">
        <f t="shared" si="19"/>
        <v>2036</v>
      </c>
      <c r="T70" s="149">
        <f t="shared" si="19"/>
        <v>2037</v>
      </c>
      <c r="U70" s="149">
        <f t="shared" si="19"/>
        <v>2038</v>
      </c>
      <c r="V70" s="149">
        <f t="shared" si="19"/>
        <v>2039</v>
      </c>
      <c r="W70" s="149">
        <f t="shared" si="19"/>
        <v>2040</v>
      </c>
      <c r="X70" s="149">
        <f t="shared" si="19"/>
        <v>2041</v>
      </c>
      <c r="Y70" s="149">
        <f t="shared" si="19"/>
        <v>2042</v>
      </c>
      <c r="Z70" s="149">
        <f t="shared" si="19"/>
        <v>2043</v>
      </c>
      <c r="AA70" s="149">
        <f t="shared" si="19"/>
        <v>2044</v>
      </c>
      <c r="AB70" s="149">
        <f t="shared" si="19"/>
        <v>2045</v>
      </c>
      <c r="AC70" s="149" t="str">
        <f t="shared" si="19"/>
        <v/>
      </c>
      <c r="AD70" s="149" t="str">
        <f t="shared" si="19"/>
        <v/>
      </c>
      <c r="AE70" s="149" t="str">
        <f t="shared" si="19"/>
        <v/>
      </c>
      <c r="AF70" s="149" t="str">
        <f t="shared" si="19"/>
        <v/>
      </c>
      <c r="AG70" s="149" t="str">
        <f t="shared" si="19"/>
        <v/>
      </c>
    </row>
    <row r="71" spans="1:40" s="62" customFormat="1">
      <c r="A71" s="75">
        <v>2</v>
      </c>
      <c r="B71" s="99" t="s">
        <v>300</v>
      </c>
      <c r="C71" s="156" t="s">
        <v>95</v>
      </c>
      <c r="D71" s="384" t="str">
        <f>IF(Dane!F51="","",Dane!F51)</f>
        <v/>
      </c>
      <c r="E71" s="384" t="str">
        <f>IF(Dane!G51="","",Dane!G51)</f>
        <v/>
      </c>
      <c r="F71" s="384" t="str">
        <f>IF(Dane!H51="","",Dane!H51)</f>
        <v/>
      </c>
      <c r="G71" s="384" t="str">
        <f>IF(Dane!I51="","",Dane!I51)</f>
        <v/>
      </c>
      <c r="H71" s="384" t="str">
        <f>IF(Dane!J51="","",Dane!J51)</f>
        <v/>
      </c>
      <c r="I71" s="384" t="str">
        <f>IF(Dane!K51="","",Dane!K51)</f>
        <v/>
      </c>
      <c r="J71" s="384" t="str">
        <f>IF(Dane!L51="","",Dane!L51)</f>
        <v/>
      </c>
      <c r="K71" s="384" t="str">
        <f>IF(Dane!M51="","",Dane!M51)</f>
        <v/>
      </c>
      <c r="L71" s="384" t="str">
        <f>IF(Dane!N51="","",Dane!N51)</f>
        <v/>
      </c>
      <c r="M71" s="384" t="str">
        <f>IF(Dane!O51="","",Dane!O51)</f>
        <v/>
      </c>
      <c r="N71" s="384" t="str">
        <f>IF(Dane!P51="","",Dane!P51)</f>
        <v/>
      </c>
      <c r="O71" s="384" t="str">
        <f>IF(Dane!Q51="","",Dane!Q51)</f>
        <v/>
      </c>
      <c r="P71" s="384" t="str">
        <f>IF(Dane!R51="","",Dane!R51)</f>
        <v/>
      </c>
      <c r="Q71" s="384" t="str">
        <f>IF(Dane!S51="","",Dane!S51)</f>
        <v/>
      </c>
      <c r="R71" s="384" t="str">
        <f>IF(Dane!T51="","",Dane!T51)</f>
        <v/>
      </c>
      <c r="S71" s="384" t="str">
        <f>IF(Dane!U51="","",Dane!U51)</f>
        <v/>
      </c>
      <c r="T71" s="384" t="str">
        <f>IF(Dane!V51="","",Dane!V51)</f>
        <v/>
      </c>
      <c r="U71" s="384" t="str">
        <f>IF(Dane!W51="","",Dane!W51)</f>
        <v/>
      </c>
      <c r="V71" s="384" t="str">
        <f>IF(Dane!X51="","",Dane!X51)</f>
        <v/>
      </c>
      <c r="W71" s="384" t="str">
        <f>IF(Dane!Y51="","",Dane!Y51)</f>
        <v/>
      </c>
      <c r="X71" s="384" t="str">
        <f>IF(Dane!Z51="","",Dane!Z51)</f>
        <v/>
      </c>
      <c r="Y71" s="384" t="str">
        <f>IF(Dane!AA51="","",Dane!AA51)</f>
        <v/>
      </c>
      <c r="Z71" s="384" t="str">
        <f>IF(Dane!AB51="","",Dane!AB51)</f>
        <v/>
      </c>
      <c r="AA71" s="384" t="str">
        <f>IF(Dane!AC51="","",Dane!AC51)</f>
        <v/>
      </c>
      <c r="AB71" s="384" t="str">
        <f>IF(Dane!AD51="","",Dane!AD51)</f>
        <v/>
      </c>
      <c r="AC71" s="384" t="str">
        <f>IF(Dane!AE51="","",Dane!AE51)</f>
        <v/>
      </c>
      <c r="AD71" s="384" t="str">
        <f>IF(Dane!AF51="","",Dane!AF51)</f>
        <v/>
      </c>
      <c r="AE71" s="384" t="str">
        <f>IF(Dane!AG51="","",Dane!AG51)</f>
        <v/>
      </c>
      <c r="AF71" s="384" t="str">
        <f>IF(Dane!AH51="","",Dane!AH51)</f>
        <v/>
      </c>
      <c r="AG71" s="384" t="str">
        <f>IF(Dane!AI51="","",Dane!AI51)</f>
        <v/>
      </c>
    </row>
    <row r="72" spans="1:40" s="62" customFormat="1">
      <c r="A72" s="75">
        <v>3</v>
      </c>
      <c r="B72" s="99" t="s">
        <v>301</v>
      </c>
      <c r="C72" s="156" t="s">
        <v>95</v>
      </c>
      <c r="D72" s="385" t="str">
        <f>IF(Dane!F52="","",Dane!F52)</f>
        <v/>
      </c>
      <c r="E72" s="385" t="str">
        <f>IF(Dane!G52="","",Dane!G52)</f>
        <v/>
      </c>
      <c r="F72" s="385" t="str">
        <f>IF(Dane!H52="","",Dane!H52)</f>
        <v/>
      </c>
      <c r="G72" s="385" t="str">
        <f>IF(Dane!I52="","",Dane!I52)</f>
        <v/>
      </c>
      <c r="H72" s="385" t="str">
        <f>IF(Dane!J52="","",Dane!J52)</f>
        <v/>
      </c>
      <c r="I72" s="385" t="str">
        <f>IF(Dane!K52="","",Dane!K52)</f>
        <v/>
      </c>
      <c r="J72" s="385" t="str">
        <f>IF(Dane!L52="","",Dane!L52)</f>
        <v/>
      </c>
      <c r="K72" s="385" t="str">
        <f>IF(Dane!M52="","",Dane!M52)</f>
        <v/>
      </c>
      <c r="L72" s="385" t="str">
        <f>IF(Dane!N52="","",Dane!N52)</f>
        <v/>
      </c>
      <c r="M72" s="385" t="str">
        <f>IF(Dane!O52="","",Dane!O52)</f>
        <v/>
      </c>
      <c r="N72" s="385" t="str">
        <f>IF(Dane!P52="","",Dane!P52)</f>
        <v/>
      </c>
      <c r="O72" s="385" t="str">
        <f>IF(Dane!Q52="","",Dane!Q52)</f>
        <v/>
      </c>
      <c r="P72" s="385" t="str">
        <f>IF(Dane!R52="","",Dane!R52)</f>
        <v/>
      </c>
      <c r="Q72" s="385" t="str">
        <f>IF(Dane!S52="","",Dane!S52)</f>
        <v/>
      </c>
      <c r="R72" s="385" t="str">
        <f>IF(Dane!T52="","",Dane!T52)</f>
        <v/>
      </c>
      <c r="S72" s="385" t="str">
        <f>IF(Dane!U52="","",Dane!U52)</f>
        <v/>
      </c>
      <c r="T72" s="385" t="str">
        <f>IF(Dane!V52="","",Dane!V52)</f>
        <v/>
      </c>
      <c r="U72" s="385" t="str">
        <f>IF(Dane!W52="","",Dane!W52)</f>
        <v/>
      </c>
      <c r="V72" s="385" t="str">
        <f>IF(Dane!X52="","",Dane!X52)</f>
        <v/>
      </c>
      <c r="W72" s="385" t="str">
        <f>IF(Dane!Y52="","",Dane!Y52)</f>
        <v/>
      </c>
      <c r="X72" s="385" t="str">
        <f>IF(Dane!Z52="","",Dane!Z52)</f>
        <v/>
      </c>
      <c r="Y72" s="385" t="str">
        <f>IF(Dane!AA52="","",Dane!AA52)</f>
        <v/>
      </c>
      <c r="Z72" s="385" t="str">
        <f>IF(Dane!AB52="","",Dane!AB52)</f>
        <v/>
      </c>
      <c r="AA72" s="385" t="str">
        <f>IF(Dane!AC52="","",Dane!AC52)</f>
        <v/>
      </c>
      <c r="AB72" s="385" t="str">
        <f>IF(Dane!AD52="","",Dane!AD52)</f>
        <v/>
      </c>
      <c r="AC72" s="385" t="str">
        <f>IF(Dane!AE52="","",Dane!AE52)</f>
        <v/>
      </c>
      <c r="AD72" s="385" t="str">
        <f>IF(Dane!AF52="","",Dane!AF52)</f>
        <v/>
      </c>
      <c r="AE72" s="385" t="str">
        <f>IF(Dane!AG52="","",Dane!AG52)</f>
        <v/>
      </c>
      <c r="AF72" s="385" t="str">
        <f>IF(Dane!AH52="","",Dane!AH52)</f>
        <v/>
      </c>
      <c r="AG72" s="385" t="str">
        <f>IF(Dane!AI52="","",Dane!AI52)</f>
        <v/>
      </c>
    </row>
    <row r="73" spans="1:40" s="62" customFormat="1">
      <c r="A73" s="110">
        <v>4</v>
      </c>
      <c r="B73" s="157" t="s">
        <v>302</v>
      </c>
      <c r="C73" s="158" t="s">
        <v>95</v>
      </c>
      <c r="D73" s="386" t="str">
        <f>IF(Dane!F53="","",Dane!F53)</f>
        <v/>
      </c>
      <c r="E73" s="386" t="str">
        <f>IF(Dane!G53="","",Dane!G53)</f>
        <v/>
      </c>
      <c r="F73" s="386" t="str">
        <f>IF(Dane!H53="","",Dane!H53)</f>
        <v/>
      </c>
      <c r="G73" s="386" t="str">
        <f>IF(Dane!I53="","",Dane!I53)</f>
        <v/>
      </c>
      <c r="H73" s="386" t="str">
        <f>IF(Dane!J53="","",Dane!J53)</f>
        <v/>
      </c>
      <c r="I73" s="386" t="str">
        <f>IF(Dane!K53="","",Dane!K53)</f>
        <v/>
      </c>
      <c r="J73" s="386" t="str">
        <f>IF(Dane!L53="","",Dane!L53)</f>
        <v/>
      </c>
      <c r="K73" s="386" t="str">
        <f>IF(Dane!M53="","",Dane!M53)</f>
        <v/>
      </c>
      <c r="L73" s="386" t="str">
        <f>IF(Dane!N53="","",Dane!N53)</f>
        <v/>
      </c>
      <c r="M73" s="386" t="str">
        <f>IF(Dane!O53="","",Dane!O53)</f>
        <v/>
      </c>
      <c r="N73" s="386" t="str">
        <f>IF(Dane!P53="","",Dane!P53)</f>
        <v/>
      </c>
      <c r="O73" s="386" t="str">
        <f>IF(Dane!Q53="","",Dane!Q53)</f>
        <v/>
      </c>
      <c r="P73" s="386" t="str">
        <f>IF(Dane!R53="","",Dane!R53)</f>
        <v/>
      </c>
      <c r="Q73" s="386" t="str">
        <f>IF(Dane!S53="","",Dane!S53)</f>
        <v/>
      </c>
      <c r="R73" s="386" t="str">
        <f>IF(Dane!T53="","",Dane!T53)</f>
        <v/>
      </c>
      <c r="S73" s="386" t="str">
        <f>IF(Dane!U53="","",Dane!U53)</f>
        <v/>
      </c>
      <c r="T73" s="386" t="str">
        <f>IF(Dane!V53="","",Dane!V53)</f>
        <v/>
      </c>
      <c r="U73" s="386" t="str">
        <f>IF(Dane!W53="","",Dane!W53)</f>
        <v/>
      </c>
      <c r="V73" s="386" t="str">
        <f>IF(Dane!X53="","",Dane!X53)</f>
        <v/>
      </c>
      <c r="W73" s="386" t="str">
        <f>IF(Dane!Y53="","",Dane!Y53)</f>
        <v/>
      </c>
      <c r="X73" s="386" t="str">
        <f>IF(Dane!Z53="","",Dane!Z53)</f>
        <v/>
      </c>
      <c r="Y73" s="386" t="str">
        <f>IF(Dane!AA53="","",Dane!AA53)</f>
        <v/>
      </c>
      <c r="Z73" s="386" t="str">
        <f>IF(Dane!AB53="","",Dane!AB53)</f>
        <v/>
      </c>
      <c r="AA73" s="386" t="str">
        <f>IF(Dane!AC53="","",Dane!AC53)</f>
        <v/>
      </c>
      <c r="AB73" s="386" t="str">
        <f>IF(Dane!AD53="","",Dane!AD53)</f>
        <v/>
      </c>
      <c r="AC73" s="386" t="str">
        <f>IF(Dane!AE53="","",Dane!AE53)</f>
        <v/>
      </c>
      <c r="AD73" s="386" t="str">
        <f>IF(Dane!AF53="","",Dane!AF53)</f>
        <v/>
      </c>
      <c r="AE73" s="386" t="str">
        <f>IF(Dane!AG53="","",Dane!AG53)</f>
        <v/>
      </c>
      <c r="AF73" s="386" t="str">
        <f>IF(Dane!AH53="","",Dane!AH53)</f>
        <v/>
      </c>
      <c r="AG73" s="386" t="str">
        <f>IF(Dane!AI53="","",Dane!AI53)</f>
        <v/>
      </c>
    </row>
    <row r="74" spans="1:40" s="43" customFormat="1" ht="21" customHeight="1">
      <c r="A74" s="42" t="s">
        <v>116</v>
      </c>
      <c r="B74" s="43" t="s">
        <v>303</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304</v>
      </c>
      <c r="C75" s="155" t="s">
        <v>305</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f t="shared" si="20"/>
        <v>15</v>
      </c>
      <c r="T75" s="119">
        <f t="shared" si="20"/>
        <v>16</v>
      </c>
      <c r="U75" s="119">
        <f t="shared" si="20"/>
        <v>17</v>
      </c>
      <c r="V75" s="119">
        <f t="shared" si="20"/>
        <v>18</v>
      </c>
      <c r="W75" s="119">
        <f t="shared" si="20"/>
        <v>19</v>
      </c>
      <c r="X75" s="119">
        <f t="shared" si="20"/>
        <v>20</v>
      </c>
      <c r="Y75" s="119">
        <f t="shared" si="20"/>
        <v>21</v>
      </c>
      <c r="Z75" s="119">
        <f t="shared" si="20"/>
        <v>22</v>
      </c>
      <c r="AA75" s="119">
        <f t="shared" si="20"/>
        <v>23</v>
      </c>
      <c r="AB75" s="119">
        <f t="shared" si="20"/>
        <v>24</v>
      </c>
      <c r="AC75" s="119" t="str">
        <f t="shared" si="20"/>
        <v/>
      </c>
      <c r="AD75" s="119" t="str">
        <f t="shared" si="20"/>
        <v/>
      </c>
      <c r="AE75" s="119" t="str">
        <f t="shared" si="20"/>
        <v/>
      </c>
      <c r="AF75" s="119" t="str">
        <f t="shared" si="20"/>
        <v/>
      </c>
      <c r="AG75" s="119" t="str">
        <f t="shared" si="20"/>
        <v/>
      </c>
    </row>
    <row r="76" spans="1:40" s="62" customFormat="1">
      <c r="A76" s="75">
        <v>2</v>
      </c>
      <c r="B76" s="99" t="s">
        <v>306</v>
      </c>
      <c r="C76" s="156" t="s">
        <v>30</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f t="shared" si="21"/>
        <v>0.55526450271327477</v>
      </c>
      <c r="T76" s="160">
        <f t="shared" si="21"/>
        <v>0.53390817568584104</v>
      </c>
      <c r="U76" s="160">
        <f t="shared" si="21"/>
        <v>0.51337324585177024</v>
      </c>
      <c r="V76" s="160">
        <f t="shared" si="21"/>
        <v>0.49362812101131748</v>
      </c>
      <c r="W76" s="160">
        <f t="shared" si="21"/>
        <v>0.47464242404934376</v>
      </c>
      <c r="X76" s="160">
        <f t="shared" si="21"/>
        <v>0.45638694620129205</v>
      </c>
      <c r="Y76" s="160">
        <f t="shared" si="21"/>
        <v>0.43883360211662686</v>
      </c>
      <c r="Z76" s="160">
        <f t="shared" si="21"/>
        <v>0.42195538665060278</v>
      </c>
      <c r="AA76" s="160">
        <f t="shared" si="21"/>
        <v>0.40572633331788732</v>
      </c>
      <c r="AB76" s="160">
        <f t="shared" si="21"/>
        <v>0.39012147434412242</v>
      </c>
      <c r="AC76" s="160" t="str">
        <f t="shared" si="21"/>
        <v/>
      </c>
      <c r="AD76" s="160" t="str">
        <f t="shared" si="21"/>
        <v/>
      </c>
      <c r="AE76" s="160" t="str">
        <f t="shared" si="21"/>
        <v/>
      </c>
      <c r="AF76" s="160" t="str">
        <f t="shared" si="21"/>
        <v/>
      </c>
      <c r="AG76" s="160" t="str">
        <f t="shared" si="21"/>
        <v/>
      </c>
    </row>
    <row r="77" spans="1:40" s="62" customFormat="1" ht="12.75">
      <c r="A77" s="75">
        <v>4</v>
      </c>
      <c r="B77" s="99" t="s">
        <v>307</v>
      </c>
      <c r="C77" s="156" t="str">
        <f>CONCATENATE("zł/",$C$58)</f>
        <v>zł/zł</v>
      </c>
      <c r="D77" s="96" t="str">
        <f>IF(SUM(D60:AG60)=0,"",(SUMPRODUCT(D66:AG66,$D$76:$AG$76)+SUMPRODUCT(D71:AG71,$D$76:$AG$76))/SUMPRODUCT(D60:AG60,$D$76:$AG$76))</f>
        <v/>
      </c>
      <c r="E77" s="161" t="str">
        <f>IF(D77=MIN($D$77:$D$79),"&lt;――","")</f>
        <v/>
      </c>
      <c r="F77" s="162" t="s">
        <v>308</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309</v>
      </c>
      <c r="C78" s="156" t="str">
        <f>CONCATENATE("zł/",$C$58)</f>
        <v>zł/zł</v>
      </c>
      <c r="D78" s="96" t="str">
        <f>IF(SUM(D61:AG61)=0,"",(SUMPRODUCT(D67:AG67,$D$76:$AG$76)+SUMPRODUCT(D72:AG72,$D$76:$AG$76))/SUMPRODUCT(D61:AG61,$D$76:$AG$76))</f>
        <v/>
      </c>
      <c r="E78" s="161" t="str">
        <f>IF(D78=MIN($D$77:$D$79),"&lt;――","")</f>
        <v/>
      </c>
      <c r="F78" s="162" t="s">
        <v>310</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311</v>
      </c>
      <c r="C79" s="158" t="str">
        <f>CONCATENATE("zł/",$C$58)</f>
        <v>zł/zł</v>
      </c>
      <c r="D79" s="163" t="str">
        <f>IF(SUM(D62:AG62)=0,"",(SUMPRODUCT(D68:AG68,$D$76:$AG$76)+SUMPRODUCT(D73:AG73,$D$76:$AG$76))/SUMPRODUCT(D62:AG62,$D$76:$AG$76))</f>
        <v/>
      </c>
      <c r="E79" s="161" t="str">
        <f>IF(D79=MIN($D$77:$D$79),"&lt;――","")</f>
        <v/>
      </c>
      <c r="F79" s="162" t="s">
        <v>312</v>
      </c>
      <c r="G79" s="89"/>
      <c r="H79" s="89"/>
      <c r="I79" s="89"/>
    </row>
    <row r="80" spans="1:40" s="299" customFormat="1" ht="22.5" customHeight="1">
      <c r="A80" s="296"/>
      <c r="B80" s="297" t="s">
        <v>103</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105</v>
      </c>
      <c r="B81" s="328" t="s">
        <v>104</v>
      </c>
    </row>
    <row r="82" spans="1:66" s="317" customFormat="1" ht="19.5" customHeight="1">
      <c r="A82" s="316"/>
      <c r="B82" s="317" t="s">
        <v>107</v>
      </c>
      <c r="AK82" s="317" t="s">
        <v>313</v>
      </c>
    </row>
    <row r="83" spans="1:66" s="1" customFormat="1" ht="11.25" customHeight="1">
      <c r="A83" s="796" t="s">
        <v>91</v>
      </c>
      <c r="B83" s="798" t="s">
        <v>109</v>
      </c>
      <c r="C83" s="794" t="s">
        <v>110</v>
      </c>
      <c r="D83" s="794" t="s">
        <v>111</v>
      </c>
      <c r="E83" s="804" t="s">
        <v>112</v>
      </c>
      <c r="F83" s="808" t="s">
        <v>113</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Faza oper.</v>
      </c>
      <c r="W83" s="335" t="str">
        <f>IF(T$59="","",IF(SUM(T185:$AG185)=0,"Faza oper.","Faza inwest."))</f>
        <v>Faza oper.</v>
      </c>
      <c r="X83" s="335" t="str">
        <f>IF(U$59="","",IF(SUM(U185:$AG185)=0,"Faza oper.","Faza inwest."))</f>
        <v>Faza oper.</v>
      </c>
      <c r="Y83" s="335" t="str">
        <f>IF(V$59="","",IF(SUM(V185:$AG185)=0,"Faza oper.","Faza inwest."))</f>
        <v>Faza oper.</v>
      </c>
      <c r="Z83" s="335" t="str">
        <f>IF(W$59="","",IF(SUM(W185:$AG185)=0,"Faza oper.","Faza inwest."))</f>
        <v>Faza oper.</v>
      </c>
      <c r="AA83" s="335" t="str">
        <f>IF(X$59="","",IF(SUM(X185:$AG185)=0,"Faza oper.","Faza inwest."))</f>
        <v>Faza oper.</v>
      </c>
      <c r="AB83" s="335" t="str">
        <f>IF(Y$59="","",IF(SUM(Y185:$AG185)=0,"Faza oper.","Faza inwest."))</f>
        <v>Faza oper.</v>
      </c>
      <c r="AC83" s="335" t="str">
        <f>IF(Z$59="","",IF(SUM(Z185:$AG185)=0,"Faza oper.","Faza inwest."))</f>
        <v>Faza oper.</v>
      </c>
      <c r="AD83" s="335" t="str">
        <f>IF(AA$59="","",IF(SUM(AA185:$AG185)=0,"Faza oper.","Faza inwest."))</f>
        <v>Faza oper.</v>
      </c>
      <c r="AE83" s="335" t="str">
        <f>IF(AB$59="","",IF(SUM(AB185:$AG185)=0,"Faza oper.","Faza inwest."))</f>
        <v>Faza oper.</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Faza oper.</v>
      </c>
      <c r="BA83" s="336" t="str">
        <f t="shared" si="22"/>
        <v>Faza oper.</v>
      </c>
      <c r="BB83" s="336" t="str">
        <f t="shared" si="22"/>
        <v>Faza oper.</v>
      </c>
      <c r="BC83" s="336" t="str">
        <f t="shared" si="22"/>
        <v>Faza oper.</v>
      </c>
      <c r="BD83" s="336" t="str">
        <f t="shared" si="22"/>
        <v>Faza oper.</v>
      </c>
      <c r="BE83" s="336" t="str">
        <f t="shared" si="22"/>
        <v>Faza oper.</v>
      </c>
      <c r="BF83" s="336" t="str">
        <f t="shared" si="22"/>
        <v>Faza oper.</v>
      </c>
      <c r="BG83" s="336" t="str">
        <f t="shared" si="22"/>
        <v>Faza oper.</v>
      </c>
      <c r="BH83" s="336" t="str">
        <f t="shared" si="22"/>
        <v>Faza oper.</v>
      </c>
      <c r="BI83" s="336" t="str">
        <f t="shared" si="22"/>
        <v>Faza oper.</v>
      </c>
      <c r="BJ83" s="336" t="str">
        <f t="shared" si="22"/>
        <v/>
      </c>
      <c r="BK83" s="336" t="str">
        <f t="shared" si="22"/>
        <v/>
      </c>
      <c r="BL83" s="336" t="str">
        <f t="shared" si="22"/>
        <v/>
      </c>
      <c r="BM83" s="336" t="str">
        <f t="shared" si="22"/>
        <v/>
      </c>
      <c r="BN83" s="336" t="str">
        <f t="shared" si="22"/>
        <v/>
      </c>
    </row>
    <row r="84" spans="1:66" s="1" customFormat="1">
      <c r="A84" s="797"/>
      <c r="B84" s="799"/>
      <c r="C84" s="795"/>
      <c r="D84" s="795"/>
      <c r="E84" s="805"/>
      <c r="F84" s="809"/>
      <c r="G84" s="12">
        <f t="shared" ref="G84:AJ84" si="23">IF(D$59="","",D$59)</f>
        <v>2021</v>
      </c>
      <c r="H84" s="12">
        <f t="shared" si="23"/>
        <v>2022</v>
      </c>
      <c r="I84" s="12">
        <f t="shared" si="23"/>
        <v>2023</v>
      </c>
      <c r="J84" s="12">
        <f t="shared" si="23"/>
        <v>2024</v>
      </c>
      <c r="K84" s="12">
        <f t="shared" si="23"/>
        <v>2025</v>
      </c>
      <c r="L84" s="12">
        <f t="shared" si="23"/>
        <v>2026</v>
      </c>
      <c r="M84" s="12">
        <f t="shared" si="23"/>
        <v>2027</v>
      </c>
      <c r="N84" s="12">
        <f t="shared" si="23"/>
        <v>2028</v>
      </c>
      <c r="O84" s="12">
        <f t="shared" si="23"/>
        <v>2029</v>
      </c>
      <c r="P84" s="12">
        <f t="shared" si="23"/>
        <v>2030</v>
      </c>
      <c r="Q84" s="12">
        <f t="shared" si="23"/>
        <v>2031</v>
      </c>
      <c r="R84" s="12">
        <f t="shared" si="23"/>
        <v>2032</v>
      </c>
      <c r="S84" s="12">
        <f t="shared" si="23"/>
        <v>2033</v>
      </c>
      <c r="T84" s="12">
        <f t="shared" si="23"/>
        <v>2034</v>
      </c>
      <c r="U84" s="12">
        <f t="shared" si="23"/>
        <v>2035</v>
      </c>
      <c r="V84" s="12">
        <f t="shared" si="23"/>
        <v>2036</v>
      </c>
      <c r="W84" s="12">
        <f t="shared" si="23"/>
        <v>2037</v>
      </c>
      <c r="X84" s="12">
        <f t="shared" si="23"/>
        <v>2038</v>
      </c>
      <c r="Y84" s="12">
        <f t="shared" si="23"/>
        <v>2039</v>
      </c>
      <c r="Z84" s="12">
        <f t="shared" si="23"/>
        <v>2040</v>
      </c>
      <c r="AA84" s="12">
        <f t="shared" si="23"/>
        <v>2041</v>
      </c>
      <c r="AB84" s="12">
        <f t="shared" si="23"/>
        <v>2042</v>
      </c>
      <c r="AC84" s="12">
        <f t="shared" si="23"/>
        <v>2043</v>
      </c>
      <c r="AD84" s="12">
        <f t="shared" si="23"/>
        <v>2044</v>
      </c>
      <c r="AE84" s="12">
        <f t="shared" si="23"/>
        <v>2045</v>
      </c>
      <c r="AF84" s="12" t="str">
        <f t="shared" si="23"/>
        <v/>
      </c>
      <c r="AG84" s="12" t="str">
        <f t="shared" si="23"/>
        <v/>
      </c>
      <c r="AH84" s="12" t="str">
        <f t="shared" si="23"/>
        <v/>
      </c>
      <c r="AI84" s="12" t="str">
        <f t="shared" si="23"/>
        <v/>
      </c>
      <c r="AJ84" s="12" t="str">
        <f t="shared" si="23"/>
        <v/>
      </c>
      <c r="AK84" s="19">
        <f t="shared" ref="AK84:BN84" si="24">IF(G$84="","",G$84)</f>
        <v>2021</v>
      </c>
      <c r="AL84" s="19">
        <f t="shared" si="24"/>
        <v>2022</v>
      </c>
      <c r="AM84" s="19">
        <f t="shared" si="24"/>
        <v>2023</v>
      </c>
      <c r="AN84" s="19">
        <f t="shared" si="24"/>
        <v>2024</v>
      </c>
      <c r="AO84" s="19">
        <f t="shared" si="24"/>
        <v>2025</v>
      </c>
      <c r="AP84" s="19">
        <f t="shared" si="24"/>
        <v>2026</v>
      </c>
      <c r="AQ84" s="19">
        <f t="shared" si="24"/>
        <v>2027</v>
      </c>
      <c r="AR84" s="19">
        <f t="shared" si="24"/>
        <v>2028</v>
      </c>
      <c r="AS84" s="19">
        <f t="shared" si="24"/>
        <v>2029</v>
      </c>
      <c r="AT84" s="19">
        <f t="shared" si="24"/>
        <v>2030</v>
      </c>
      <c r="AU84" s="19">
        <f t="shared" si="24"/>
        <v>2031</v>
      </c>
      <c r="AV84" s="19">
        <f t="shared" si="24"/>
        <v>2032</v>
      </c>
      <c r="AW84" s="19">
        <f t="shared" si="24"/>
        <v>2033</v>
      </c>
      <c r="AX84" s="19">
        <f t="shared" si="24"/>
        <v>2034</v>
      </c>
      <c r="AY84" s="19">
        <f t="shared" si="24"/>
        <v>2035</v>
      </c>
      <c r="AZ84" s="19">
        <f t="shared" si="24"/>
        <v>2036</v>
      </c>
      <c r="BA84" s="19">
        <f t="shared" si="24"/>
        <v>2037</v>
      </c>
      <c r="BB84" s="19">
        <f t="shared" si="24"/>
        <v>2038</v>
      </c>
      <c r="BC84" s="19">
        <f t="shared" si="24"/>
        <v>2039</v>
      </c>
      <c r="BD84" s="19">
        <f t="shared" si="24"/>
        <v>2040</v>
      </c>
      <c r="BE84" s="19">
        <f t="shared" si="24"/>
        <v>2041</v>
      </c>
      <c r="BF84" s="19">
        <f t="shared" si="24"/>
        <v>2042</v>
      </c>
      <c r="BG84" s="19">
        <f t="shared" si="24"/>
        <v>2043</v>
      </c>
      <c r="BH84" s="19">
        <f t="shared" si="24"/>
        <v>2044</v>
      </c>
      <c r="BI84" s="19">
        <f t="shared" si="24"/>
        <v>2045</v>
      </c>
      <c r="BJ84" s="19" t="str">
        <f t="shared" si="24"/>
        <v/>
      </c>
      <c r="BK84" s="19" t="str">
        <f t="shared" si="24"/>
        <v/>
      </c>
      <c r="BL84" s="19" t="str">
        <f t="shared" si="24"/>
        <v/>
      </c>
      <c r="BM84" s="19" t="str">
        <f t="shared" si="24"/>
        <v/>
      </c>
      <c r="BN84" s="19" t="str">
        <f t="shared" si="24"/>
        <v/>
      </c>
    </row>
    <row r="85" spans="1:66" s="62" customFormat="1">
      <c r="A85" s="90" t="str">
        <f>IF(Dane!C59="","",Dane!C59)</f>
        <v/>
      </c>
      <c r="B85" s="171" t="str">
        <f>IF(Dane!D59="","",Dane!D59)</f>
        <v/>
      </c>
      <c r="C85" s="172" t="str">
        <f>IF(Dane!E59="","",Dane!E59)</f>
        <v/>
      </c>
      <c r="D85" s="245" t="str">
        <f>IF(Dane!F59="","",Dane!F59)</f>
        <v/>
      </c>
      <c r="E85" s="397" t="str">
        <f>IF(Dane!G59="","",Dane!G59)</f>
        <v/>
      </c>
      <c r="F85" s="164" t="str">
        <f>IF(Dane!H59="","",Dane!H59)</f>
        <v/>
      </c>
      <c r="G85" s="165" t="str">
        <f>IF(Dane!I59="","",Dane!I59)</f>
        <v/>
      </c>
      <c r="H85" s="165" t="str">
        <f>IF(Dane!J59="","",Dane!J59)</f>
        <v/>
      </c>
      <c r="I85" s="165" t="str">
        <f>IF(Dane!K59="","",Dane!K59)</f>
        <v/>
      </c>
      <c r="J85" s="165" t="str">
        <f>IF(Dane!L59="","",Dane!L59)</f>
        <v/>
      </c>
      <c r="K85" s="165" t="str">
        <f>IF(Dane!M59="","",Dane!M59)</f>
        <v/>
      </c>
      <c r="L85" s="165" t="str">
        <f>IF(Dane!N59="","",Dane!N59)</f>
        <v/>
      </c>
      <c r="M85" s="165" t="str">
        <f>IF(Dane!O59="","",Dane!O59)</f>
        <v/>
      </c>
      <c r="N85" s="165" t="str">
        <f>IF(Dane!P59="","",Dane!P59)</f>
        <v/>
      </c>
      <c r="O85" s="165" t="str">
        <f>IF(Dane!Q59="","",Dane!Q59)</f>
        <v/>
      </c>
      <c r="P85" s="165" t="str">
        <f>IF(Dane!R59="","",Dane!R59)</f>
        <v/>
      </c>
      <c r="Q85" s="165" t="str">
        <f>IF(Dane!S59="","",Dane!S59)</f>
        <v/>
      </c>
      <c r="R85" s="165" t="str">
        <f>IF(Dane!T59="","",Dane!T59)</f>
        <v/>
      </c>
      <c r="S85" s="165" t="str">
        <f>IF(Dane!U59="","",Dane!U59)</f>
        <v/>
      </c>
      <c r="T85" s="165" t="str">
        <f>IF(Dane!V59="","",Dane!V59)</f>
        <v/>
      </c>
      <c r="U85" s="165" t="str">
        <f>IF(Dane!W59="","",Dane!W59)</f>
        <v/>
      </c>
      <c r="V85" s="165" t="str">
        <f>IF(Dane!X59="","",Dane!X59)</f>
        <v/>
      </c>
      <c r="W85" s="165" t="str">
        <f>IF(Dane!Y59="","",Dane!Y59)</f>
        <v/>
      </c>
      <c r="X85" s="165" t="str">
        <f>IF(Dane!Z59="","",Dane!Z59)</f>
        <v/>
      </c>
      <c r="Y85" s="165" t="str">
        <f>IF(Dane!AA59="","",Dane!AA59)</f>
        <v/>
      </c>
      <c r="Z85" s="165" t="str">
        <f>IF(Dane!AB59="","",Dane!AB59)</f>
        <v/>
      </c>
      <c r="AA85" s="165" t="str">
        <f>IF(Dane!AC59="","",Dane!AC59)</f>
        <v/>
      </c>
      <c r="AB85" s="165" t="str">
        <f>IF(Dane!AD59="","",Dane!AD59)</f>
        <v/>
      </c>
      <c r="AC85" s="165" t="str">
        <f>IF(Dane!AE59="","",Dane!AE59)</f>
        <v/>
      </c>
      <c r="AD85" s="165" t="str">
        <f>IF(Dane!AF59="","",Dane!AF59)</f>
        <v/>
      </c>
      <c r="AE85" s="165" t="str">
        <f>IF(Dane!AG59="","",Dane!AG59)</f>
        <v/>
      </c>
      <c r="AF85" s="165" t="str">
        <f>IF(Dane!AH59="","",Dane!AH59)</f>
        <v/>
      </c>
      <c r="AG85" s="165" t="str">
        <f>IF(Dane!AI59="","",Dane!AI59)</f>
        <v/>
      </c>
      <c r="AH85" s="165" t="str">
        <f>IF(Dane!AJ59="","",Dane!AJ59)</f>
        <v/>
      </c>
      <c r="AI85" s="165" t="str">
        <f>IF(Dane!AK59="","",Dane!AK59)</f>
        <v/>
      </c>
      <c r="AJ85" s="165" t="str">
        <f>IF(Dane!AL59="","",Dane!AL59)</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IF(Dane!C60="","",Dane!C60)</f>
        <v/>
      </c>
      <c r="B86" s="175" t="str">
        <f>IF(Dane!D60="","",Dane!D60)</f>
        <v/>
      </c>
      <c r="C86" s="176" t="str">
        <f>IF(Dane!E60="","",Dane!E60)</f>
        <v/>
      </c>
      <c r="D86" s="246" t="str">
        <f>IF(Dane!F60="","",Dane!F60)</f>
        <v/>
      </c>
      <c r="E86" s="398" t="str">
        <f>IF(Dane!G60="","",Dane!G60)</f>
        <v/>
      </c>
      <c r="F86" s="166" t="str">
        <f>IF(Dane!H60="","",Dane!H60)</f>
        <v/>
      </c>
      <c r="G86" s="167" t="str">
        <f>IF(Dane!I60="","",Dane!I60)</f>
        <v/>
      </c>
      <c r="H86" s="167" t="str">
        <f>IF(Dane!J60="","",Dane!J60)</f>
        <v/>
      </c>
      <c r="I86" s="167" t="str">
        <f>IF(Dane!K60="","",Dane!K60)</f>
        <v/>
      </c>
      <c r="J86" s="167" t="str">
        <f>IF(Dane!L60="","",Dane!L60)</f>
        <v/>
      </c>
      <c r="K86" s="167" t="str">
        <f>IF(Dane!M60="","",Dane!M60)</f>
        <v/>
      </c>
      <c r="L86" s="167" t="str">
        <f>IF(Dane!N60="","",Dane!N60)</f>
        <v/>
      </c>
      <c r="M86" s="167" t="str">
        <f>IF(Dane!O60="","",Dane!O60)</f>
        <v/>
      </c>
      <c r="N86" s="167" t="str">
        <f>IF(Dane!P60="","",Dane!P60)</f>
        <v/>
      </c>
      <c r="O86" s="167" t="str">
        <f>IF(Dane!Q60="","",Dane!Q60)</f>
        <v/>
      </c>
      <c r="P86" s="167" t="str">
        <f>IF(Dane!R60="","",Dane!R60)</f>
        <v/>
      </c>
      <c r="Q86" s="167" t="str">
        <f>IF(Dane!S60="","",Dane!S60)</f>
        <v/>
      </c>
      <c r="R86" s="167" t="str">
        <f>IF(Dane!T60="","",Dane!T60)</f>
        <v/>
      </c>
      <c r="S86" s="167" t="str">
        <f>IF(Dane!U60="","",Dane!U60)</f>
        <v/>
      </c>
      <c r="T86" s="167" t="str">
        <f>IF(Dane!V60="","",Dane!V60)</f>
        <v/>
      </c>
      <c r="U86" s="167" t="str">
        <f>IF(Dane!W60="","",Dane!W60)</f>
        <v/>
      </c>
      <c r="V86" s="167" t="str">
        <f>IF(Dane!X60="","",Dane!X60)</f>
        <v/>
      </c>
      <c r="W86" s="167" t="str">
        <f>IF(Dane!Y60="","",Dane!Y60)</f>
        <v/>
      </c>
      <c r="X86" s="167" t="str">
        <f>IF(Dane!Z60="","",Dane!Z60)</f>
        <v/>
      </c>
      <c r="Y86" s="167" t="str">
        <f>IF(Dane!AA60="","",Dane!AA60)</f>
        <v/>
      </c>
      <c r="Z86" s="167" t="str">
        <f>IF(Dane!AB60="","",Dane!AB60)</f>
        <v/>
      </c>
      <c r="AA86" s="167" t="str">
        <f>IF(Dane!AC60="","",Dane!AC60)</f>
        <v/>
      </c>
      <c r="AB86" s="167" t="str">
        <f>IF(Dane!AD60="","",Dane!AD60)</f>
        <v/>
      </c>
      <c r="AC86" s="167" t="str">
        <f>IF(Dane!AE60="","",Dane!AE60)</f>
        <v/>
      </c>
      <c r="AD86" s="167" t="str">
        <f>IF(Dane!AF60="","",Dane!AF60)</f>
        <v/>
      </c>
      <c r="AE86" s="167" t="str">
        <f>IF(Dane!AG60="","",Dane!AG60)</f>
        <v/>
      </c>
      <c r="AF86" s="167" t="str">
        <f>IF(Dane!AH60="","",Dane!AH60)</f>
        <v/>
      </c>
      <c r="AG86" s="167" t="str">
        <f>IF(Dane!AI60="","",Dane!AI60)</f>
        <v/>
      </c>
      <c r="AH86" s="167" t="str">
        <f>IF(Dane!AJ60="","",Dane!AJ60)</f>
        <v/>
      </c>
      <c r="AI86" s="167" t="str">
        <f>IF(Dane!AK60="","",Dane!AK60)</f>
        <v/>
      </c>
      <c r="AJ86" s="167" t="str">
        <f>IF(Dane!AL60="","",Dane!AL60)</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IF(Dane!C61="","",Dane!C61)</f>
        <v/>
      </c>
      <c r="B87" s="175" t="str">
        <f>IF(Dane!D61="","",Dane!D61)</f>
        <v/>
      </c>
      <c r="C87" s="176" t="str">
        <f>IF(Dane!E61="","",Dane!E61)</f>
        <v/>
      </c>
      <c r="D87" s="246" t="str">
        <f>IF(Dane!F61="","",Dane!F61)</f>
        <v/>
      </c>
      <c r="E87" s="398" t="str">
        <f>IF(Dane!G61="","",Dane!G61)</f>
        <v/>
      </c>
      <c r="F87" s="166" t="str">
        <f>IF(Dane!H61="","",Dane!H61)</f>
        <v/>
      </c>
      <c r="G87" s="167" t="str">
        <f>IF(Dane!I61="","",Dane!I61)</f>
        <v/>
      </c>
      <c r="H87" s="167" t="str">
        <f>IF(Dane!J61="","",Dane!J61)</f>
        <v/>
      </c>
      <c r="I87" s="167" t="str">
        <f>IF(Dane!K61="","",Dane!K61)</f>
        <v/>
      </c>
      <c r="J87" s="167" t="str">
        <f>IF(Dane!L61="","",Dane!L61)</f>
        <v/>
      </c>
      <c r="K87" s="167" t="str">
        <f>IF(Dane!M61="","",Dane!M61)</f>
        <v/>
      </c>
      <c r="L87" s="167" t="str">
        <f>IF(Dane!N61="","",Dane!N61)</f>
        <v/>
      </c>
      <c r="M87" s="167" t="str">
        <f>IF(Dane!O61="","",Dane!O61)</f>
        <v/>
      </c>
      <c r="N87" s="167" t="str">
        <f>IF(Dane!P61="","",Dane!P61)</f>
        <v/>
      </c>
      <c r="O87" s="167" t="str">
        <f>IF(Dane!Q61="","",Dane!Q61)</f>
        <v/>
      </c>
      <c r="P87" s="167" t="str">
        <f>IF(Dane!R61="","",Dane!R61)</f>
        <v/>
      </c>
      <c r="Q87" s="167" t="str">
        <f>IF(Dane!S61="","",Dane!S61)</f>
        <v/>
      </c>
      <c r="R87" s="167" t="str">
        <f>IF(Dane!T61="","",Dane!T61)</f>
        <v/>
      </c>
      <c r="S87" s="167" t="str">
        <f>IF(Dane!U61="","",Dane!U61)</f>
        <v/>
      </c>
      <c r="T87" s="167" t="str">
        <f>IF(Dane!V61="","",Dane!V61)</f>
        <v/>
      </c>
      <c r="U87" s="167" t="str">
        <f>IF(Dane!W61="","",Dane!W61)</f>
        <v/>
      </c>
      <c r="V87" s="167" t="str">
        <f>IF(Dane!X61="","",Dane!X61)</f>
        <v/>
      </c>
      <c r="W87" s="167" t="str">
        <f>IF(Dane!Y61="","",Dane!Y61)</f>
        <v/>
      </c>
      <c r="X87" s="167" t="str">
        <f>IF(Dane!Z61="","",Dane!Z61)</f>
        <v/>
      </c>
      <c r="Y87" s="167" t="str">
        <f>IF(Dane!AA61="","",Dane!AA61)</f>
        <v/>
      </c>
      <c r="Z87" s="167" t="str">
        <f>IF(Dane!AB61="","",Dane!AB61)</f>
        <v/>
      </c>
      <c r="AA87" s="167" t="str">
        <f>IF(Dane!AC61="","",Dane!AC61)</f>
        <v/>
      </c>
      <c r="AB87" s="167" t="str">
        <f>IF(Dane!AD61="","",Dane!AD61)</f>
        <v/>
      </c>
      <c r="AC87" s="167" t="str">
        <f>IF(Dane!AE61="","",Dane!AE61)</f>
        <v/>
      </c>
      <c r="AD87" s="167" t="str">
        <f>IF(Dane!AF61="","",Dane!AF61)</f>
        <v/>
      </c>
      <c r="AE87" s="167" t="str">
        <f>IF(Dane!AG61="","",Dane!AG61)</f>
        <v/>
      </c>
      <c r="AF87" s="167" t="str">
        <f>IF(Dane!AH61="","",Dane!AH61)</f>
        <v/>
      </c>
      <c r="AG87" s="167" t="str">
        <f>IF(Dane!AI61="","",Dane!AI61)</f>
        <v/>
      </c>
      <c r="AH87" s="167" t="str">
        <f>IF(Dane!AJ61="","",Dane!AJ61)</f>
        <v/>
      </c>
      <c r="AI87" s="167" t="str">
        <f>IF(Dane!AK61="","",Dane!AK61)</f>
        <v/>
      </c>
      <c r="AJ87" s="167" t="str">
        <f>IF(Dane!AL61="","",Dane!AL61)</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IF(Dane!C62="","",Dane!C62)</f>
        <v/>
      </c>
      <c r="B88" s="175" t="str">
        <f>IF(Dane!D62="","",Dane!D62)</f>
        <v/>
      </c>
      <c r="C88" s="176" t="str">
        <f>IF(Dane!E62="","",Dane!E62)</f>
        <v/>
      </c>
      <c r="D88" s="246" t="str">
        <f>IF(Dane!F62="","",Dane!F62)</f>
        <v/>
      </c>
      <c r="E88" s="398" t="str">
        <f>IF(Dane!G62="","",Dane!G62)</f>
        <v/>
      </c>
      <c r="F88" s="166" t="str">
        <f>IF(Dane!H62="","",Dane!H62)</f>
        <v/>
      </c>
      <c r="G88" s="167" t="str">
        <f>IF(Dane!I62="","",Dane!I62)</f>
        <v/>
      </c>
      <c r="H88" s="167" t="str">
        <f>IF(Dane!J62="","",Dane!J62)</f>
        <v/>
      </c>
      <c r="I88" s="167" t="str">
        <f>IF(Dane!K62="","",Dane!K62)</f>
        <v/>
      </c>
      <c r="J88" s="167" t="str">
        <f>IF(Dane!L62="","",Dane!L62)</f>
        <v/>
      </c>
      <c r="K88" s="167" t="str">
        <f>IF(Dane!M62="","",Dane!M62)</f>
        <v/>
      </c>
      <c r="L88" s="167" t="str">
        <f>IF(Dane!N62="","",Dane!N62)</f>
        <v/>
      </c>
      <c r="M88" s="167" t="str">
        <f>IF(Dane!O62="","",Dane!O62)</f>
        <v/>
      </c>
      <c r="N88" s="167" t="str">
        <f>IF(Dane!P62="","",Dane!P62)</f>
        <v/>
      </c>
      <c r="O88" s="167" t="str">
        <f>IF(Dane!Q62="","",Dane!Q62)</f>
        <v/>
      </c>
      <c r="P88" s="167" t="str">
        <f>IF(Dane!R62="","",Dane!R62)</f>
        <v/>
      </c>
      <c r="Q88" s="167" t="str">
        <f>IF(Dane!S62="","",Dane!S62)</f>
        <v/>
      </c>
      <c r="R88" s="167" t="str">
        <f>IF(Dane!T62="","",Dane!T62)</f>
        <v/>
      </c>
      <c r="S88" s="167" t="str">
        <f>IF(Dane!U62="","",Dane!U62)</f>
        <v/>
      </c>
      <c r="T88" s="167" t="str">
        <f>IF(Dane!V62="","",Dane!V62)</f>
        <v/>
      </c>
      <c r="U88" s="167" t="str">
        <f>IF(Dane!W62="","",Dane!W62)</f>
        <v/>
      </c>
      <c r="V88" s="167" t="str">
        <f>IF(Dane!X62="","",Dane!X62)</f>
        <v/>
      </c>
      <c r="W88" s="167" t="str">
        <f>IF(Dane!Y62="","",Dane!Y62)</f>
        <v/>
      </c>
      <c r="X88" s="167" t="str">
        <f>IF(Dane!Z62="","",Dane!Z62)</f>
        <v/>
      </c>
      <c r="Y88" s="167" t="str">
        <f>IF(Dane!AA62="","",Dane!AA62)</f>
        <v/>
      </c>
      <c r="Z88" s="167" t="str">
        <f>IF(Dane!AB62="","",Dane!AB62)</f>
        <v/>
      </c>
      <c r="AA88" s="167" t="str">
        <f>IF(Dane!AC62="","",Dane!AC62)</f>
        <v/>
      </c>
      <c r="AB88" s="167" t="str">
        <f>IF(Dane!AD62="","",Dane!AD62)</f>
        <v/>
      </c>
      <c r="AC88" s="167" t="str">
        <f>IF(Dane!AE62="","",Dane!AE62)</f>
        <v/>
      </c>
      <c r="AD88" s="167" t="str">
        <f>IF(Dane!AF62="","",Dane!AF62)</f>
        <v/>
      </c>
      <c r="AE88" s="167" t="str">
        <f>IF(Dane!AG62="","",Dane!AG62)</f>
        <v/>
      </c>
      <c r="AF88" s="167" t="str">
        <f>IF(Dane!AH62="","",Dane!AH62)</f>
        <v/>
      </c>
      <c r="AG88" s="167" t="str">
        <f>IF(Dane!AI62="","",Dane!AI62)</f>
        <v/>
      </c>
      <c r="AH88" s="167" t="str">
        <f>IF(Dane!AJ62="","",Dane!AJ62)</f>
        <v/>
      </c>
      <c r="AI88" s="167" t="str">
        <f>IF(Dane!AK62="","",Dane!AK62)</f>
        <v/>
      </c>
      <c r="AJ88" s="167" t="str">
        <f>IF(Dane!AL62="","",Dane!AL62)</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IF(Dane!C63="","",Dane!C63)</f>
        <v/>
      </c>
      <c r="B89" s="175" t="str">
        <f>IF(Dane!D63="","",Dane!D63)</f>
        <v/>
      </c>
      <c r="C89" s="176" t="str">
        <f>IF(Dane!E63="","",Dane!E63)</f>
        <v/>
      </c>
      <c r="D89" s="246" t="str">
        <f>IF(Dane!F63="","",Dane!F63)</f>
        <v/>
      </c>
      <c r="E89" s="398" t="str">
        <f>IF(Dane!G63="","",Dane!G63)</f>
        <v/>
      </c>
      <c r="F89" s="166" t="str">
        <f>IF(Dane!H63="","",Dane!H63)</f>
        <v/>
      </c>
      <c r="G89" s="167" t="str">
        <f>IF(Dane!I63="","",Dane!I63)</f>
        <v/>
      </c>
      <c r="H89" s="167" t="str">
        <f>IF(Dane!J63="","",Dane!J63)</f>
        <v/>
      </c>
      <c r="I89" s="167" t="str">
        <f>IF(Dane!K63="","",Dane!K63)</f>
        <v/>
      </c>
      <c r="J89" s="167" t="str">
        <f>IF(Dane!L63="","",Dane!L63)</f>
        <v/>
      </c>
      <c r="K89" s="167" t="str">
        <f>IF(Dane!M63="","",Dane!M63)</f>
        <v/>
      </c>
      <c r="L89" s="167" t="str">
        <f>IF(Dane!N63="","",Dane!N63)</f>
        <v/>
      </c>
      <c r="M89" s="167" t="str">
        <f>IF(Dane!O63="","",Dane!O63)</f>
        <v/>
      </c>
      <c r="N89" s="167" t="str">
        <f>IF(Dane!P63="","",Dane!P63)</f>
        <v/>
      </c>
      <c r="O89" s="167" t="str">
        <f>IF(Dane!Q63="","",Dane!Q63)</f>
        <v/>
      </c>
      <c r="P89" s="167" t="str">
        <f>IF(Dane!R63="","",Dane!R63)</f>
        <v/>
      </c>
      <c r="Q89" s="167" t="str">
        <f>IF(Dane!S63="","",Dane!S63)</f>
        <v/>
      </c>
      <c r="R89" s="167" t="str">
        <f>IF(Dane!T63="","",Dane!T63)</f>
        <v/>
      </c>
      <c r="S89" s="167" t="str">
        <f>IF(Dane!U63="","",Dane!U63)</f>
        <v/>
      </c>
      <c r="T89" s="167" t="str">
        <f>IF(Dane!V63="","",Dane!V63)</f>
        <v/>
      </c>
      <c r="U89" s="167" t="str">
        <f>IF(Dane!W63="","",Dane!W63)</f>
        <v/>
      </c>
      <c r="V89" s="167" t="str">
        <f>IF(Dane!X63="","",Dane!X63)</f>
        <v/>
      </c>
      <c r="W89" s="167" t="str">
        <f>IF(Dane!Y63="","",Dane!Y63)</f>
        <v/>
      </c>
      <c r="X89" s="167" t="str">
        <f>IF(Dane!Z63="","",Dane!Z63)</f>
        <v/>
      </c>
      <c r="Y89" s="167" t="str">
        <f>IF(Dane!AA63="","",Dane!AA63)</f>
        <v/>
      </c>
      <c r="Z89" s="167" t="str">
        <f>IF(Dane!AB63="","",Dane!AB63)</f>
        <v/>
      </c>
      <c r="AA89" s="167" t="str">
        <f>IF(Dane!AC63="","",Dane!AC63)</f>
        <v/>
      </c>
      <c r="AB89" s="167" t="str">
        <f>IF(Dane!AD63="","",Dane!AD63)</f>
        <v/>
      </c>
      <c r="AC89" s="167" t="str">
        <f>IF(Dane!AE63="","",Dane!AE63)</f>
        <v/>
      </c>
      <c r="AD89" s="167" t="str">
        <f>IF(Dane!AF63="","",Dane!AF63)</f>
        <v/>
      </c>
      <c r="AE89" s="167" t="str">
        <f>IF(Dane!AG63="","",Dane!AG63)</f>
        <v/>
      </c>
      <c r="AF89" s="167" t="str">
        <f>IF(Dane!AH63="","",Dane!AH63)</f>
        <v/>
      </c>
      <c r="AG89" s="167" t="str">
        <f>IF(Dane!AI63="","",Dane!AI63)</f>
        <v/>
      </c>
      <c r="AH89" s="167" t="str">
        <f>IF(Dane!AJ63="","",Dane!AJ63)</f>
        <v/>
      </c>
      <c r="AI89" s="167" t="str">
        <f>IF(Dane!AK63="","",Dane!AK63)</f>
        <v/>
      </c>
      <c r="AJ89" s="167" t="str">
        <f>IF(Dane!AL63="","",Dane!AL63)</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IF(Dane!C64="","",Dane!C64)</f>
        <v/>
      </c>
      <c r="B90" s="175" t="str">
        <f>IF(Dane!D64="","",Dane!D64)</f>
        <v/>
      </c>
      <c r="C90" s="176" t="str">
        <f>IF(Dane!E64="","",Dane!E64)</f>
        <v/>
      </c>
      <c r="D90" s="246" t="str">
        <f>IF(Dane!F64="","",Dane!F64)</f>
        <v/>
      </c>
      <c r="E90" s="398" t="str">
        <f>IF(Dane!G64="","",Dane!G64)</f>
        <v/>
      </c>
      <c r="F90" s="166" t="str">
        <f>IF(Dane!H64="","",Dane!H64)</f>
        <v/>
      </c>
      <c r="G90" s="167" t="str">
        <f>IF(Dane!I64="","",Dane!I64)</f>
        <v/>
      </c>
      <c r="H90" s="167" t="str">
        <f>IF(Dane!J64="","",Dane!J64)</f>
        <v/>
      </c>
      <c r="I90" s="167" t="str">
        <f>IF(Dane!K64="","",Dane!K64)</f>
        <v/>
      </c>
      <c r="J90" s="167" t="str">
        <f>IF(Dane!L64="","",Dane!L64)</f>
        <v/>
      </c>
      <c r="K90" s="167" t="str">
        <f>IF(Dane!M64="","",Dane!M64)</f>
        <v/>
      </c>
      <c r="L90" s="167" t="str">
        <f>IF(Dane!N64="","",Dane!N64)</f>
        <v/>
      </c>
      <c r="M90" s="167" t="str">
        <f>IF(Dane!O64="","",Dane!O64)</f>
        <v/>
      </c>
      <c r="N90" s="167" t="str">
        <f>IF(Dane!P64="","",Dane!P64)</f>
        <v/>
      </c>
      <c r="O90" s="167" t="str">
        <f>IF(Dane!Q64="","",Dane!Q64)</f>
        <v/>
      </c>
      <c r="P90" s="167" t="str">
        <f>IF(Dane!R64="","",Dane!R64)</f>
        <v/>
      </c>
      <c r="Q90" s="167" t="str">
        <f>IF(Dane!S64="","",Dane!S64)</f>
        <v/>
      </c>
      <c r="R90" s="167" t="str">
        <f>IF(Dane!T64="","",Dane!T64)</f>
        <v/>
      </c>
      <c r="S90" s="167" t="str">
        <f>IF(Dane!U64="","",Dane!U64)</f>
        <v/>
      </c>
      <c r="T90" s="167" t="str">
        <f>IF(Dane!V64="","",Dane!V64)</f>
        <v/>
      </c>
      <c r="U90" s="167" t="str">
        <f>IF(Dane!W64="","",Dane!W64)</f>
        <v/>
      </c>
      <c r="V90" s="167" t="str">
        <f>IF(Dane!X64="","",Dane!X64)</f>
        <v/>
      </c>
      <c r="W90" s="167" t="str">
        <f>IF(Dane!Y64="","",Dane!Y64)</f>
        <v/>
      </c>
      <c r="X90" s="167" t="str">
        <f>IF(Dane!Z64="","",Dane!Z64)</f>
        <v/>
      </c>
      <c r="Y90" s="167" t="str">
        <f>IF(Dane!AA64="","",Dane!AA64)</f>
        <v/>
      </c>
      <c r="Z90" s="167" t="str">
        <f>IF(Dane!AB64="","",Dane!AB64)</f>
        <v/>
      </c>
      <c r="AA90" s="167" t="str">
        <f>IF(Dane!AC64="","",Dane!AC64)</f>
        <v/>
      </c>
      <c r="AB90" s="167" t="str">
        <f>IF(Dane!AD64="","",Dane!AD64)</f>
        <v/>
      </c>
      <c r="AC90" s="167" t="str">
        <f>IF(Dane!AE64="","",Dane!AE64)</f>
        <v/>
      </c>
      <c r="AD90" s="167" t="str">
        <f>IF(Dane!AF64="","",Dane!AF64)</f>
        <v/>
      </c>
      <c r="AE90" s="167" t="str">
        <f>IF(Dane!AG64="","",Dane!AG64)</f>
        <v/>
      </c>
      <c r="AF90" s="167" t="str">
        <f>IF(Dane!AH64="","",Dane!AH64)</f>
        <v/>
      </c>
      <c r="AG90" s="167" t="str">
        <f>IF(Dane!AI64="","",Dane!AI64)</f>
        <v/>
      </c>
      <c r="AH90" s="167" t="str">
        <f>IF(Dane!AJ64="","",Dane!AJ64)</f>
        <v/>
      </c>
      <c r="AI90" s="167" t="str">
        <f>IF(Dane!AK64="","",Dane!AK64)</f>
        <v/>
      </c>
      <c r="AJ90" s="167" t="str">
        <f>IF(Dane!AL64="","",Dane!AL64)</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IF(Dane!C65="","",Dane!C65)</f>
        <v/>
      </c>
      <c r="B91" s="175" t="str">
        <f>IF(Dane!D65="","",Dane!D65)</f>
        <v/>
      </c>
      <c r="C91" s="176" t="str">
        <f>IF(Dane!E65="","",Dane!E65)</f>
        <v/>
      </c>
      <c r="D91" s="246" t="str">
        <f>IF(Dane!F65="","",Dane!F65)</f>
        <v/>
      </c>
      <c r="E91" s="398" t="str">
        <f>IF(Dane!G65="","",Dane!G65)</f>
        <v/>
      </c>
      <c r="F91" s="166" t="str">
        <f>IF(Dane!H65="","",Dane!H65)</f>
        <v/>
      </c>
      <c r="G91" s="167" t="str">
        <f>IF(Dane!I65="","",Dane!I65)</f>
        <v/>
      </c>
      <c r="H91" s="167" t="str">
        <f>IF(Dane!J65="","",Dane!J65)</f>
        <v/>
      </c>
      <c r="I91" s="167" t="str">
        <f>IF(Dane!K65="","",Dane!K65)</f>
        <v/>
      </c>
      <c r="J91" s="167" t="str">
        <f>IF(Dane!L65="","",Dane!L65)</f>
        <v/>
      </c>
      <c r="K91" s="167" t="str">
        <f>IF(Dane!M65="","",Dane!M65)</f>
        <v/>
      </c>
      <c r="L91" s="167" t="str">
        <f>IF(Dane!N65="","",Dane!N65)</f>
        <v/>
      </c>
      <c r="M91" s="167" t="str">
        <f>IF(Dane!O65="","",Dane!O65)</f>
        <v/>
      </c>
      <c r="N91" s="167" t="str">
        <f>IF(Dane!P65="","",Dane!P65)</f>
        <v/>
      </c>
      <c r="O91" s="167" t="str">
        <f>IF(Dane!Q65="","",Dane!Q65)</f>
        <v/>
      </c>
      <c r="P91" s="167" t="str">
        <f>IF(Dane!R65="","",Dane!R65)</f>
        <v/>
      </c>
      <c r="Q91" s="167" t="str">
        <f>IF(Dane!S65="","",Dane!S65)</f>
        <v/>
      </c>
      <c r="R91" s="167" t="str">
        <f>IF(Dane!T65="","",Dane!T65)</f>
        <v/>
      </c>
      <c r="S91" s="167" t="str">
        <f>IF(Dane!U65="","",Dane!U65)</f>
        <v/>
      </c>
      <c r="T91" s="167" t="str">
        <f>IF(Dane!V65="","",Dane!V65)</f>
        <v/>
      </c>
      <c r="U91" s="167" t="str">
        <f>IF(Dane!W65="","",Dane!W65)</f>
        <v/>
      </c>
      <c r="V91" s="167" t="str">
        <f>IF(Dane!X65="","",Dane!X65)</f>
        <v/>
      </c>
      <c r="W91" s="167" t="str">
        <f>IF(Dane!Y65="","",Dane!Y65)</f>
        <v/>
      </c>
      <c r="X91" s="167" t="str">
        <f>IF(Dane!Z65="","",Dane!Z65)</f>
        <v/>
      </c>
      <c r="Y91" s="167" t="str">
        <f>IF(Dane!AA65="","",Dane!AA65)</f>
        <v/>
      </c>
      <c r="Z91" s="167" t="str">
        <f>IF(Dane!AB65="","",Dane!AB65)</f>
        <v/>
      </c>
      <c r="AA91" s="167" t="str">
        <f>IF(Dane!AC65="","",Dane!AC65)</f>
        <v/>
      </c>
      <c r="AB91" s="167" t="str">
        <f>IF(Dane!AD65="","",Dane!AD65)</f>
        <v/>
      </c>
      <c r="AC91" s="167" t="str">
        <f>IF(Dane!AE65="","",Dane!AE65)</f>
        <v/>
      </c>
      <c r="AD91" s="167" t="str">
        <f>IF(Dane!AF65="","",Dane!AF65)</f>
        <v/>
      </c>
      <c r="AE91" s="167" t="str">
        <f>IF(Dane!AG65="","",Dane!AG65)</f>
        <v/>
      </c>
      <c r="AF91" s="167" t="str">
        <f>IF(Dane!AH65="","",Dane!AH65)</f>
        <v/>
      </c>
      <c r="AG91" s="167" t="str">
        <f>IF(Dane!AI65="","",Dane!AI65)</f>
        <v/>
      </c>
      <c r="AH91" s="167" t="str">
        <f>IF(Dane!AJ65="","",Dane!AJ65)</f>
        <v/>
      </c>
      <c r="AI91" s="167" t="str">
        <f>IF(Dane!AK65="","",Dane!AK65)</f>
        <v/>
      </c>
      <c r="AJ91" s="167" t="str">
        <f>IF(Dane!AL65="","",Dane!AL65)</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IF(Dane!C66="","",Dane!C66)</f>
        <v/>
      </c>
      <c r="B92" s="175" t="str">
        <f>IF(Dane!D66="","",Dane!D66)</f>
        <v/>
      </c>
      <c r="C92" s="176" t="str">
        <f>IF(Dane!E66="","",Dane!E66)</f>
        <v/>
      </c>
      <c r="D92" s="246" t="str">
        <f>IF(Dane!F66="","",Dane!F66)</f>
        <v/>
      </c>
      <c r="E92" s="398" t="str">
        <f>IF(Dane!G66="","",Dane!G66)</f>
        <v/>
      </c>
      <c r="F92" s="166" t="str">
        <f>IF(Dane!H66="","",Dane!H66)</f>
        <v/>
      </c>
      <c r="G92" s="167" t="str">
        <f>IF(Dane!I66="","",Dane!I66)</f>
        <v/>
      </c>
      <c r="H92" s="167" t="str">
        <f>IF(Dane!J66="","",Dane!J66)</f>
        <v/>
      </c>
      <c r="I92" s="167" t="str">
        <f>IF(Dane!K66="","",Dane!K66)</f>
        <v/>
      </c>
      <c r="J92" s="167" t="str">
        <f>IF(Dane!L66="","",Dane!L66)</f>
        <v/>
      </c>
      <c r="K92" s="167" t="str">
        <f>IF(Dane!M66="","",Dane!M66)</f>
        <v/>
      </c>
      <c r="L92" s="167" t="str">
        <f>IF(Dane!N66="","",Dane!N66)</f>
        <v/>
      </c>
      <c r="M92" s="167" t="str">
        <f>IF(Dane!O66="","",Dane!O66)</f>
        <v/>
      </c>
      <c r="N92" s="167" t="str">
        <f>IF(Dane!P66="","",Dane!P66)</f>
        <v/>
      </c>
      <c r="O92" s="167" t="str">
        <f>IF(Dane!Q66="","",Dane!Q66)</f>
        <v/>
      </c>
      <c r="P92" s="167" t="str">
        <f>IF(Dane!R66="","",Dane!R66)</f>
        <v/>
      </c>
      <c r="Q92" s="167" t="str">
        <f>IF(Dane!S66="","",Dane!S66)</f>
        <v/>
      </c>
      <c r="R92" s="167" t="str">
        <f>IF(Dane!T66="","",Dane!T66)</f>
        <v/>
      </c>
      <c r="S92" s="167" t="str">
        <f>IF(Dane!U66="","",Dane!U66)</f>
        <v/>
      </c>
      <c r="T92" s="167" t="str">
        <f>IF(Dane!V66="","",Dane!V66)</f>
        <v/>
      </c>
      <c r="U92" s="167" t="str">
        <f>IF(Dane!W66="","",Dane!W66)</f>
        <v/>
      </c>
      <c r="V92" s="167" t="str">
        <f>IF(Dane!X66="","",Dane!X66)</f>
        <v/>
      </c>
      <c r="W92" s="167" t="str">
        <f>IF(Dane!Y66="","",Dane!Y66)</f>
        <v/>
      </c>
      <c r="X92" s="167" t="str">
        <f>IF(Dane!Z66="","",Dane!Z66)</f>
        <v/>
      </c>
      <c r="Y92" s="167" t="str">
        <f>IF(Dane!AA66="","",Dane!AA66)</f>
        <v/>
      </c>
      <c r="Z92" s="167" t="str">
        <f>IF(Dane!AB66="","",Dane!AB66)</f>
        <v/>
      </c>
      <c r="AA92" s="167" t="str">
        <f>IF(Dane!AC66="","",Dane!AC66)</f>
        <v/>
      </c>
      <c r="AB92" s="167" t="str">
        <f>IF(Dane!AD66="","",Dane!AD66)</f>
        <v/>
      </c>
      <c r="AC92" s="167" t="str">
        <f>IF(Dane!AE66="","",Dane!AE66)</f>
        <v/>
      </c>
      <c r="AD92" s="167" t="str">
        <f>IF(Dane!AF66="","",Dane!AF66)</f>
        <v/>
      </c>
      <c r="AE92" s="167" t="str">
        <f>IF(Dane!AG66="","",Dane!AG66)</f>
        <v/>
      </c>
      <c r="AF92" s="167" t="str">
        <f>IF(Dane!AH66="","",Dane!AH66)</f>
        <v/>
      </c>
      <c r="AG92" s="167" t="str">
        <f>IF(Dane!AI66="","",Dane!AI66)</f>
        <v/>
      </c>
      <c r="AH92" s="167" t="str">
        <f>IF(Dane!AJ66="","",Dane!AJ66)</f>
        <v/>
      </c>
      <c r="AI92" s="167" t="str">
        <f>IF(Dane!AK66="","",Dane!AK66)</f>
        <v/>
      </c>
      <c r="AJ92" s="167" t="str">
        <f>IF(Dane!AL66="","",Dane!AL66)</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IF(Dane!C67="","",Dane!C67)</f>
        <v/>
      </c>
      <c r="B93" s="175" t="str">
        <f>IF(Dane!D67="","",Dane!D67)</f>
        <v/>
      </c>
      <c r="C93" s="176" t="str">
        <f>IF(Dane!E67="","",Dane!E67)</f>
        <v/>
      </c>
      <c r="D93" s="246" t="str">
        <f>IF(Dane!F67="","",Dane!F67)</f>
        <v/>
      </c>
      <c r="E93" s="398" t="str">
        <f>IF(Dane!G67="","",Dane!G67)</f>
        <v/>
      </c>
      <c r="F93" s="166" t="str">
        <f>IF(Dane!H67="","",Dane!H67)</f>
        <v/>
      </c>
      <c r="G93" s="167" t="str">
        <f>IF(Dane!I67="","",Dane!I67)</f>
        <v/>
      </c>
      <c r="H93" s="167" t="str">
        <f>IF(Dane!J67="","",Dane!J67)</f>
        <v/>
      </c>
      <c r="I93" s="167" t="str">
        <f>IF(Dane!K67="","",Dane!K67)</f>
        <v/>
      </c>
      <c r="J93" s="167" t="str">
        <f>IF(Dane!L67="","",Dane!L67)</f>
        <v/>
      </c>
      <c r="K93" s="167" t="str">
        <f>IF(Dane!M67="","",Dane!M67)</f>
        <v/>
      </c>
      <c r="L93" s="167" t="str">
        <f>IF(Dane!N67="","",Dane!N67)</f>
        <v/>
      </c>
      <c r="M93" s="167" t="str">
        <f>IF(Dane!O67="","",Dane!O67)</f>
        <v/>
      </c>
      <c r="N93" s="167" t="str">
        <f>IF(Dane!P67="","",Dane!P67)</f>
        <v/>
      </c>
      <c r="O93" s="167" t="str">
        <f>IF(Dane!Q67="","",Dane!Q67)</f>
        <v/>
      </c>
      <c r="P93" s="167" t="str">
        <f>IF(Dane!R67="","",Dane!R67)</f>
        <v/>
      </c>
      <c r="Q93" s="167" t="str">
        <f>IF(Dane!S67="","",Dane!S67)</f>
        <v/>
      </c>
      <c r="R93" s="167" t="str">
        <f>IF(Dane!T67="","",Dane!T67)</f>
        <v/>
      </c>
      <c r="S93" s="167" t="str">
        <f>IF(Dane!U67="","",Dane!U67)</f>
        <v/>
      </c>
      <c r="T93" s="167" t="str">
        <f>IF(Dane!V67="","",Dane!V67)</f>
        <v/>
      </c>
      <c r="U93" s="167" t="str">
        <f>IF(Dane!W67="","",Dane!W67)</f>
        <v/>
      </c>
      <c r="V93" s="167" t="str">
        <f>IF(Dane!X67="","",Dane!X67)</f>
        <v/>
      </c>
      <c r="W93" s="167" t="str">
        <f>IF(Dane!Y67="","",Dane!Y67)</f>
        <v/>
      </c>
      <c r="X93" s="167" t="str">
        <f>IF(Dane!Z67="","",Dane!Z67)</f>
        <v/>
      </c>
      <c r="Y93" s="167" t="str">
        <f>IF(Dane!AA67="","",Dane!AA67)</f>
        <v/>
      </c>
      <c r="Z93" s="167" t="str">
        <f>IF(Dane!AB67="","",Dane!AB67)</f>
        <v/>
      </c>
      <c r="AA93" s="167" t="str">
        <f>IF(Dane!AC67="","",Dane!AC67)</f>
        <v/>
      </c>
      <c r="AB93" s="167" t="str">
        <f>IF(Dane!AD67="","",Dane!AD67)</f>
        <v/>
      </c>
      <c r="AC93" s="167" t="str">
        <f>IF(Dane!AE67="","",Dane!AE67)</f>
        <v/>
      </c>
      <c r="AD93" s="167" t="str">
        <f>IF(Dane!AF67="","",Dane!AF67)</f>
        <v/>
      </c>
      <c r="AE93" s="167" t="str">
        <f>IF(Dane!AG67="","",Dane!AG67)</f>
        <v/>
      </c>
      <c r="AF93" s="167" t="str">
        <f>IF(Dane!AH67="","",Dane!AH67)</f>
        <v/>
      </c>
      <c r="AG93" s="167" t="str">
        <f>IF(Dane!AI67="","",Dane!AI67)</f>
        <v/>
      </c>
      <c r="AH93" s="167" t="str">
        <f>IF(Dane!AJ67="","",Dane!AJ67)</f>
        <v/>
      </c>
      <c r="AI93" s="167" t="str">
        <f>IF(Dane!AK67="","",Dane!AK67)</f>
        <v/>
      </c>
      <c r="AJ93" s="167" t="str">
        <f>IF(Dane!AL67="","",Dane!AL67)</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IF(Dane!C68="","",Dane!C68)</f>
        <v/>
      </c>
      <c r="B94" s="175" t="str">
        <f>IF(Dane!D68="","",Dane!D68)</f>
        <v/>
      </c>
      <c r="C94" s="176" t="str">
        <f>IF(Dane!E68="","",Dane!E68)</f>
        <v/>
      </c>
      <c r="D94" s="246" t="str">
        <f>IF(Dane!F68="","",Dane!F68)</f>
        <v/>
      </c>
      <c r="E94" s="398" t="str">
        <f>IF(Dane!G68="","",Dane!G68)</f>
        <v/>
      </c>
      <c r="F94" s="166" t="str">
        <f>IF(Dane!H68="","",Dane!H68)</f>
        <v/>
      </c>
      <c r="G94" s="167" t="str">
        <f>IF(Dane!I68="","",Dane!I68)</f>
        <v/>
      </c>
      <c r="H94" s="167" t="str">
        <f>IF(Dane!J68="","",Dane!J68)</f>
        <v/>
      </c>
      <c r="I94" s="167" t="str">
        <f>IF(Dane!K68="","",Dane!K68)</f>
        <v/>
      </c>
      <c r="J94" s="167" t="str">
        <f>IF(Dane!L68="","",Dane!L68)</f>
        <v/>
      </c>
      <c r="K94" s="167" t="str">
        <f>IF(Dane!M68="","",Dane!M68)</f>
        <v/>
      </c>
      <c r="L94" s="167" t="str">
        <f>IF(Dane!N68="","",Dane!N68)</f>
        <v/>
      </c>
      <c r="M94" s="167" t="str">
        <f>IF(Dane!O68="","",Dane!O68)</f>
        <v/>
      </c>
      <c r="N94" s="167" t="str">
        <f>IF(Dane!P68="","",Dane!P68)</f>
        <v/>
      </c>
      <c r="O94" s="167" t="str">
        <f>IF(Dane!Q68="","",Dane!Q68)</f>
        <v/>
      </c>
      <c r="P94" s="167" t="str">
        <f>IF(Dane!R68="","",Dane!R68)</f>
        <v/>
      </c>
      <c r="Q94" s="167" t="str">
        <f>IF(Dane!S68="","",Dane!S68)</f>
        <v/>
      </c>
      <c r="R94" s="167" t="str">
        <f>IF(Dane!T68="","",Dane!T68)</f>
        <v/>
      </c>
      <c r="S94" s="167" t="str">
        <f>IF(Dane!U68="","",Dane!U68)</f>
        <v/>
      </c>
      <c r="T94" s="167" t="str">
        <f>IF(Dane!V68="","",Dane!V68)</f>
        <v/>
      </c>
      <c r="U94" s="167" t="str">
        <f>IF(Dane!W68="","",Dane!W68)</f>
        <v/>
      </c>
      <c r="V94" s="167" t="str">
        <f>IF(Dane!X68="","",Dane!X68)</f>
        <v/>
      </c>
      <c r="W94" s="167" t="str">
        <f>IF(Dane!Y68="","",Dane!Y68)</f>
        <v/>
      </c>
      <c r="X94" s="167" t="str">
        <f>IF(Dane!Z68="","",Dane!Z68)</f>
        <v/>
      </c>
      <c r="Y94" s="167" t="str">
        <f>IF(Dane!AA68="","",Dane!AA68)</f>
        <v/>
      </c>
      <c r="Z94" s="167" t="str">
        <f>IF(Dane!AB68="","",Dane!AB68)</f>
        <v/>
      </c>
      <c r="AA94" s="167" t="str">
        <f>IF(Dane!AC68="","",Dane!AC68)</f>
        <v/>
      </c>
      <c r="AB94" s="167" t="str">
        <f>IF(Dane!AD68="","",Dane!AD68)</f>
        <v/>
      </c>
      <c r="AC94" s="167" t="str">
        <f>IF(Dane!AE68="","",Dane!AE68)</f>
        <v/>
      </c>
      <c r="AD94" s="167" t="str">
        <f>IF(Dane!AF68="","",Dane!AF68)</f>
        <v/>
      </c>
      <c r="AE94" s="167" t="str">
        <f>IF(Dane!AG68="","",Dane!AG68)</f>
        <v/>
      </c>
      <c r="AF94" s="167" t="str">
        <f>IF(Dane!AH68="","",Dane!AH68)</f>
        <v/>
      </c>
      <c r="AG94" s="167" t="str">
        <f>IF(Dane!AI68="","",Dane!AI68)</f>
        <v/>
      </c>
      <c r="AH94" s="167" t="str">
        <f>IF(Dane!AJ68="","",Dane!AJ68)</f>
        <v/>
      </c>
      <c r="AI94" s="167" t="str">
        <f>IF(Dane!AK68="","",Dane!AK68)</f>
        <v/>
      </c>
      <c r="AJ94" s="167" t="str">
        <f>IF(Dane!AL68="","",Dane!AL68)</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IF(Dane!C69="","",Dane!C69)</f>
        <v/>
      </c>
      <c r="B95" s="175" t="str">
        <f>IF(Dane!D69="","",Dane!D69)</f>
        <v/>
      </c>
      <c r="C95" s="176" t="str">
        <f>IF(Dane!E69="","",Dane!E69)</f>
        <v/>
      </c>
      <c r="D95" s="246" t="str">
        <f>IF(Dane!F69="","",Dane!F69)</f>
        <v/>
      </c>
      <c r="E95" s="398" t="str">
        <f>IF(Dane!G69="","",Dane!G69)</f>
        <v/>
      </c>
      <c r="F95" s="166" t="str">
        <f>IF(Dane!H69="","",Dane!H69)</f>
        <v/>
      </c>
      <c r="G95" s="167" t="str">
        <f>IF(Dane!I69="","",Dane!I69)</f>
        <v/>
      </c>
      <c r="H95" s="167" t="str">
        <f>IF(Dane!J69="","",Dane!J69)</f>
        <v/>
      </c>
      <c r="I95" s="167" t="str">
        <f>IF(Dane!K69="","",Dane!K69)</f>
        <v/>
      </c>
      <c r="J95" s="167" t="str">
        <f>IF(Dane!L69="","",Dane!L69)</f>
        <v/>
      </c>
      <c r="K95" s="167" t="str">
        <f>IF(Dane!M69="","",Dane!M69)</f>
        <v/>
      </c>
      <c r="L95" s="167" t="str">
        <f>IF(Dane!N69="","",Dane!N69)</f>
        <v/>
      </c>
      <c r="M95" s="167" t="str">
        <f>IF(Dane!O69="","",Dane!O69)</f>
        <v/>
      </c>
      <c r="N95" s="167" t="str">
        <f>IF(Dane!P69="","",Dane!P69)</f>
        <v/>
      </c>
      <c r="O95" s="167" t="str">
        <f>IF(Dane!Q69="","",Dane!Q69)</f>
        <v/>
      </c>
      <c r="P95" s="167" t="str">
        <f>IF(Dane!R69="","",Dane!R69)</f>
        <v/>
      </c>
      <c r="Q95" s="167" t="str">
        <f>IF(Dane!S69="","",Dane!S69)</f>
        <v/>
      </c>
      <c r="R95" s="167" t="str">
        <f>IF(Dane!T69="","",Dane!T69)</f>
        <v/>
      </c>
      <c r="S95" s="167" t="str">
        <f>IF(Dane!U69="","",Dane!U69)</f>
        <v/>
      </c>
      <c r="T95" s="167" t="str">
        <f>IF(Dane!V69="","",Dane!V69)</f>
        <v/>
      </c>
      <c r="U95" s="167" t="str">
        <f>IF(Dane!W69="","",Dane!W69)</f>
        <v/>
      </c>
      <c r="V95" s="167" t="str">
        <f>IF(Dane!X69="","",Dane!X69)</f>
        <v/>
      </c>
      <c r="W95" s="167" t="str">
        <f>IF(Dane!Y69="","",Dane!Y69)</f>
        <v/>
      </c>
      <c r="X95" s="167" t="str">
        <f>IF(Dane!Z69="","",Dane!Z69)</f>
        <v/>
      </c>
      <c r="Y95" s="167" t="str">
        <f>IF(Dane!AA69="","",Dane!AA69)</f>
        <v/>
      </c>
      <c r="Z95" s="167" t="str">
        <f>IF(Dane!AB69="","",Dane!AB69)</f>
        <v/>
      </c>
      <c r="AA95" s="167" t="str">
        <f>IF(Dane!AC69="","",Dane!AC69)</f>
        <v/>
      </c>
      <c r="AB95" s="167" t="str">
        <f>IF(Dane!AD69="","",Dane!AD69)</f>
        <v/>
      </c>
      <c r="AC95" s="167" t="str">
        <f>IF(Dane!AE69="","",Dane!AE69)</f>
        <v/>
      </c>
      <c r="AD95" s="167" t="str">
        <f>IF(Dane!AF69="","",Dane!AF69)</f>
        <v/>
      </c>
      <c r="AE95" s="167" t="str">
        <f>IF(Dane!AG69="","",Dane!AG69)</f>
        <v/>
      </c>
      <c r="AF95" s="167" t="str">
        <f>IF(Dane!AH69="","",Dane!AH69)</f>
        <v/>
      </c>
      <c r="AG95" s="167" t="str">
        <f>IF(Dane!AI69="","",Dane!AI69)</f>
        <v/>
      </c>
      <c r="AH95" s="167" t="str">
        <f>IF(Dane!AJ69="","",Dane!AJ69)</f>
        <v/>
      </c>
      <c r="AI95" s="167" t="str">
        <f>IF(Dane!AK69="","",Dane!AK69)</f>
        <v/>
      </c>
      <c r="AJ95" s="167" t="str">
        <f>IF(Dane!AL69="","",Dane!AL69)</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IF(Dane!C70="","",Dane!C70)</f>
        <v/>
      </c>
      <c r="B96" s="175" t="str">
        <f>IF(Dane!D70="","",Dane!D70)</f>
        <v/>
      </c>
      <c r="C96" s="176" t="str">
        <f>IF(Dane!E70="","",Dane!E70)</f>
        <v/>
      </c>
      <c r="D96" s="246" t="str">
        <f>IF(Dane!F70="","",Dane!F70)</f>
        <v/>
      </c>
      <c r="E96" s="398" t="str">
        <f>IF(Dane!G70="","",Dane!G70)</f>
        <v/>
      </c>
      <c r="F96" s="166" t="str">
        <f>IF(Dane!H70="","",Dane!H70)</f>
        <v/>
      </c>
      <c r="G96" s="167" t="str">
        <f>IF(Dane!I70="","",Dane!I70)</f>
        <v/>
      </c>
      <c r="H96" s="167" t="str">
        <f>IF(Dane!J70="","",Dane!J70)</f>
        <v/>
      </c>
      <c r="I96" s="167" t="str">
        <f>IF(Dane!K70="","",Dane!K70)</f>
        <v/>
      </c>
      <c r="J96" s="167" t="str">
        <f>IF(Dane!L70="","",Dane!L70)</f>
        <v/>
      </c>
      <c r="K96" s="167" t="str">
        <f>IF(Dane!M70="","",Dane!M70)</f>
        <v/>
      </c>
      <c r="L96" s="167" t="str">
        <f>IF(Dane!N70="","",Dane!N70)</f>
        <v/>
      </c>
      <c r="M96" s="167" t="str">
        <f>IF(Dane!O70="","",Dane!O70)</f>
        <v/>
      </c>
      <c r="N96" s="167" t="str">
        <f>IF(Dane!P70="","",Dane!P70)</f>
        <v/>
      </c>
      <c r="O96" s="167" t="str">
        <f>IF(Dane!Q70="","",Dane!Q70)</f>
        <v/>
      </c>
      <c r="P96" s="167" t="str">
        <f>IF(Dane!R70="","",Dane!R70)</f>
        <v/>
      </c>
      <c r="Q96" s="167" t="str">
        <f>IF(Dane!S70="","",Dane!S70)</f>
        <v/>
      </c>
      <c r="R96" s="167" t="str">
        <f>IF(Dane!T70="","",Dane!T70)</f>
        <v/>
      </c>
      <c r="S96" s="167" t="str">
        <f>IF(Dane!U70="","",Dane!U70)</f>
        <v/>
      </c>
      <c r="T96" s="167" t="str">
        <f>IF(Dane!V70="","",Dane!V70)</f>
        <v/>
      </c>
      <c r="U96" s="167" t="str">
        <f>IF(Dane!W70="","",Dane!W70)</f>
        <v/>
      </c>
      <c r="V96" s="167" t="str">
        <f>IF(Dane!X70="","",Dane!X70)</f>
        <v/>
      </c>
      <c r="W96" s="167" t="str">
        <f>IF(Dane!Y70="","",Dane!Y70)</f>
        <v/>
      </c>
      <c r="X96" s="167" t="str">
        <f>IF(Dane!Z70="","",Dane!Z70)</f>
        <v/>
      </c>
      <c r="Y96" s="167" t="str">
        <f>IF(Dane!AA70="","",Dane!AA70)</f>
        <v/>
      </c>
      <c r="Z96" s="167" t="str">
        <f>IF(Dane!AB70="","",Dane!AB70)</f>
        <v/>
      </c>
      <c r="AA96" s="167" t="str">
        <f>IF(Dane!AC70="","",Dane!AC70)</f>
        <v/>
      </c>
      <c r="AB96" s="167" t="str">
        <f>IF(Dane!AD70="","",Dane!AD70)</f>
        <v/>
      </c>
      <c r="AC96" s="167" t="str">
        <f>IF(Dane!AE70="","",Dane!AE70)</f>
        <v/>
      </c>
      <c r="AD96" s="167" t="str">
        <f>IF(Dane!AF70="","",Dane!AF70)</f>
        <v/>
      </c>
      <c r="AE96" s="167" t="str">
        <f>IF(Dane!AG70="","",Dane!AG70)</f>
        <v/>
      </c>
      <c r="AF96" s="167" t="str">
        <f>IF(Dane!AH70="","",Dane!AH70)</f>
        <v/>
      </c>
      <c r="AG96" s="167" t="str">
        <f>IF(Dane!AI70="","",Dane!AI70)</f>
        <v/>
      </c>
      <c r="AH96" s="167" t="str">
        <f>IF(Dane!AJ70="","",Dane!AJ70)</f>
        <v/>
      </c>
      <c r="AI96" s="167" t="str">
        <f>IF(Dane!AK70="","",Dane!AK70)</f>
        <v/>
      </c>
      <c r="AJ96" s="167" t="str">
        <f>IF(Dane!AL70="","",Dane!AL70)</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IF(Dane!C71="","",Dane!C71)</f>
        <v/>
      </c>
      <c r="B97" s="175" t="str">
        <f>IF(Dane!D71="","",Dane!D71)</f>
        <v/>
      </c>
      <c r="C97" s="176" t="str">
        <f>IF(Dane!E71="","",Dane!E71)</f>
        <v/>
      </c>
      <c r="D97" s="246" t="str">
        <f>IF(Dane!F71="","",Dane!F71)</f>
        <v/>
      </c>
      <c r="E97" s="398" t="str">
        <f>IF(Dane!G71="","",Dane!G71)</f>
        <v/>
      </c>
      <c r="F97" s="166" t="str">
        <f>IF(Dane!H71="","",Dane!H71)</f>
        <v/>
      </c>
      <c r="G97" s="167" t="str">
        <f>IF(Dane!I71="","",Dane!I71)</f>
        <v/>
      </c>
      <c r="H97" s="167" t="str">
        <f>IF(Dane!J71="","",Dane!J71)</f>
        <v/>
      </c>
      <c r="I97" s="167" t="str">
        <f>IF(Dane!K71="","",Dane!K71)</f>
        <v/>
      </c>
      <c r="J97" s="167" t="str">
        <f>IF(Dane!L71="","",Dane!L71)</f>
        <v/>
      </c>
      <c r="K97" s="167" t="str">
        <f>IF(Dane!M71="","",Dane!M71)</f>
        <v/>
      </c>
      <c r="L97" s="167" t="str">
        <f>IF(Dane!N71="","",Dane!N71)</f>
        <v/>
      </c>
      <c r="M97" s="167" t="str">
        <f>IF(Dane!O71="","",Dane!O71)</f>
        <v/>
      </c>
      <c r="N97" s="167" t="str">
        <f>IF(Dane!P71="","",Dane!P71)</f>
        <v/>
      </c>
      <c r="O97" s="167" t="str">
        <f>IF(Dane!Q71="","",Dane!Q71)</f>
        <v/>
      </c>
      <c r="P97" s="167" t="str">
        <f>IF(Dane!R71="","",Dane!R71)</f>
        <v/>
      </c>
      <c r="Q97" s="167" t="str">
        <f>IF(Dane!S71="","",Dane!S71)</f>
        <v/>
      </c>
      <c r="R97" s="167" t="str">
        <f>IF(Dane!T71="","",Dane!T71)</f>
        <v/>
      </c>
      <c r="S97" s="167" t="str">
        <f>IF(Dane!U71="","",Dane!U71)</f>
        <v/>
      </c>
      <c r="T97" s="167" t="str">
        <f>IF(Dane!V71="","",Dane!V71)</f>
        <v/>
      </c>
      <c r="U97" s="167" t="str">
        <f>IF(Dane!W71="","",Dane!W71)</f>
        <v/>
      </c>
      <c r="V97" s="167" t="str">
        <f>IF(Dane!X71="","",Dane!X71)</f>
        <v/>
      </c>
      <c r="W97" s="167" t="str">
        <f>IF(Dane!Y71="","",Dane!Y71)</f>
        <v/>
      </c>
      <c r="X97" s="167" t="str">
        <f>IF(Dane!Z71="","",Dane!Z71)</f>
        <v/>
      </c>
      <c r="Y97" s="167" t="str">
        <f>IF(Dane!AA71="","",Dane!AA71)</f>
        <v/>
      </c>
      <c r="Z97" s="167" t="str">
        <f>IF(Dane!AB71="","",Dane!AB71)</f>
        <v/>
      </c>
      <c r="AA97" s="167" t="str">
        <f>IF(Dane!AC71="","",Dane!AC71)</f>
        <v/>
      </c>
      <c r="AB97" s="167" t="str">
        <f>IF(Dane!AD71="","",Dane!AD71)</f>
        <v/>
      </c>
      <c r="AC97" s="167" t="str">
        <f>IF(Dane!AE71="","",Dane!AE71)</f>
        <v/>
      </c>
      <c r="AD97" s="167" t="str">
        <f>IF(Dane!AF71="","",Dane!AF71)</f>
        <v/>
      </c>
      <c r="AE97" s="167" t="str">
        <f>IF(Dane!AG71="","",Dane!AG71)</f>
        <v/>
      </c>
      <c r="AF97" s="167" t="str">
        <f>IF(Dane!AH71="","",Dane!AH71)</f>
        <v/>
      </c>
      <c r="AG97" s="167" t="str">
        <f>IF(Dane!AI71="","",Dane!AI71)</f>
        <v/>
      </c>
      <c r="AH97" s="167" t="str">
        <f>IF(Dane!AJ71="","",Dane!AJ71)</f>
        <v/>
      </c>
      <c r="AI97" s="167" t="str">
        <f>IF(Dane!AK71="","",Dane!AK71)</f>
        <v/>
      </c>
      <c r="AJ97" s="167" t="str">
        <f>IF(Dane!AL71="","",Dane!AL71)</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IF(Dane!C72="","",Dane!C72)</f>
        <v/>
      </c>
      <c r="B98" s="175" t="str">
        <f>IF(Dane!D72="","",Dane!D72)</f>
        <v/>
      </c>
      <c r="C98" s="176" t="str">
        <f>IF(Dane!E72="","",Dane!E72)</f>
        <v/>
      </c>
      <c r="D98" s="246" t="str">
        <f>IF(Dane!F72="","",Dane!F72)</f>
        <v/>
      </c>
      <c r="E98" s="398" t="str">
        <f>IF(Dane!G72="","",Dane!G72)</f>
        <v/>
      </c>
      <c r="F98" s="166" t="str">
        <f>IF(Dane!H72="","",Dane!H72)</f>
        <v/>
      </c>
      <c r="G98" s="167" t="str">
        <f>IF(Dane!I72="","",Dane!I72)</f>
        <v/>
      </c>
      <c r="H98" s="167" t="str">
        <f>IF(Dane!J72="","",Dane!J72)</f>
        <v/>
      </c>
      <c r="I98" s="167" t="str">
        <f>IF(Dane!K72="","",Dane!K72)</f>
        <v/>
      </c>
      <c r="J98" s="167" t="str">
        <f>IF(Dane!L72="","",Dane!L72)</f>
        <v/>
      </c>
      <c r="K98" s="167" t="str">
        <f>IF(Dane!M72="","",Dane!M72)</f>
        <v/>
      </c>
      <c r="L98" s="167" t="str">
        <f>IF(Dane!N72="","",Dane!N72)</f>
        <v/>
      </c>
      <c r="M98" s="167" t="str">
        <f>IF(Dane!O72="","",Dane!O72)</f>
        <v/>
      </c>
      <c r="N98" s="167" t="str">
        <f>IF(Dane!P72="","",Dane!P72)</f>
        <v/>
      </c>
      <c r="O98" s="167" t="str">
        <f>IF(Dane!Q72="","",Dane!Q72)</f>
        <v/>
      </c>
      <c r="P98" s="167" t="str">
        <f>IF(Dane!R72="","",Dane!R72)</f>
        <v/>
      </c>
      <c r="Q98" s="167" t="str">
        <f>IF(Dane!S72="","",Dane!S72)</f>
        <v/>
      </c>
      <c r="R98" s="167" t="str">
        <f>IF(Dane!T72="","",Dane!T72)</f>
        <v/>
      </c>
      <c r="S98" s="167" t="str">
        <f>IF(Dane!U72="","",Dane!U72)</f>
        <v/>
      </c>
      <c r="T98" s="167" t="str">
        <f>IF(Dane!V72="","",Dane!V72)</f>
        <v/>
      </c>
      <c r="U98" s="167" t="str">
        <f>IF(Dane!W72="","",Dane!W72)</f>
        <v/>
      </c>
      <c r="V98" s="167" t="str">
        <f>IF(Dane!X72="","",Dane!X72)</f>
        <v/>
      </c>
      <c r="W98" s="167" t="str">
        <f>IF(Dane!Y72="","",Dane!Y72)</f>
        <v/>
      </c>
      <c r="X98" s="167" t="str">
        <f>IF(Dane!Z72="","",Dane!Z72)</f>
        <v/>
      </c>
      <c r="Y98" s="167" t="str">
        <f>IF(Dane!AA72="","",Dane!AA72)</f>
        <v/>
      </c>
      <c r="Z98" s="167" t="str">
        <f>IF(Dane!AB72="","",Dane!AB72)</f>
        <v/>
      </c>
      <c r="AA98" s="167" t="str">
        <f>IF(Dane!AC72="","",Dane!AC72)</f>
        <v/>
      </c>
      <c r="AB98" s="167" t="str">
        <f>IF(Dane!AD72="","",Dane!AD72)</f>
        <v/>
      </c>
      <c r="AC98" s="167" t="str">
        <f>IF(Dane!AE72="","",Dane!AE72)</f>
        <v/>
      </c>
      <c r="AD98" s="167" t="str">
        <f>IF(Dane!AF72="","",Dane!AF72)</f>
        <v/>
      </c>
      <c r="AE98" s="167" t="str">
        <f>IF(Dane!AG72="","",Dane!AG72)</f>
        <v/>
      </c>
      <c r="AF98" s="167" t="str">
        <f>IF(Dane!AH72="","",Dane!AH72)</f>
        <v/>
      </c>
      <c r="AG98" s="167" t="str">
        <f>IF(Dane!AI72="","",Dane!AI72)</f>
        <v/>
      </c>
      <c r="AH98" s="167" t="str">
        <f>IF(Dane!AJ72="","",Dane!AJ72)</f>
        <v/>
      </c>
      <c r="AI98" s="167" t="str">
        <f>IF(Dane!AK72="","",Dane!AK72)</f>
        <v/>
      </c>
      <c r="AJ98" s="167" t="str">
        <f>IF(Dane!AL72="","",Dane!AL72)</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IF(Dane!C73="","",Dane!C73)</f>
        <v/>
      </c>
      <c r="B99" s="175" t="str">
        <f>IF(Dane!D73="","",Dane!D73)</f>
        <v/>
      </c>
      <c r="C99" s="176" t="str">
        <f>IF(Dane!E73="","",Dane!E73)</f>
        <v/>
      </c>
      <c r="D99" s="246" t="str">
        <f>IF(Dane!F73="","",Dane!F73)</f>
        <v/>
      </c>
      <c r="E99" s="398" t="str">
        <f>IF(Dane!G73="","",Dane!G73)</f>
        <v/>
      </c>
      <c r="F99" s="166" t="str">
        <f>IF(Dane!H73="","",Dane!H73)</f>
        <v/>
      </c>
      <c r="G99" s="167" t="str">
        <f>IF(Dane!I73="","",Dane!I73)</f>
        <v/>
      </c>
      <c r="H99" s="167" t="str">
        <f>IF(Dane!J73="","",Dane!J73)</f>
        <v/>
      </c>
      <c r="I99" s="167" t="str">
        <f>IF(Dane!K73="","",Dane!K73)</f>
        <v/>
      </c>
      <c r="J99" s="167" t="str">
        <f>IF(Dane!L73="","",Dane!L73)</f>
        <v/>
      </c>
      <c r="K99" s="167" t="str">
        <f>IF(Dane!M73="","",Dane!M73)</f>
        <v/>
      </c>
      <c r="L99" s="167" t="str">
        <f>IF(Dane!N73="","",Dane!N73)</f>
        <v/>
      </c>
      <c r="M99" s="167" t="str">
        <f>IF(Dane!O73="","",Dane!O73)</f>
        <v/>
      </c>
      <c r="N99" s="167" t="str">
        <f>IF(Dane!P73="","",Dane!P73)</f>
        <v/>
      </c>
      <c r="O99" s="167" t="str">
        <f>IF(Dane!Q73="","",Dane!Q73)</f>
        <v/>
      </c>
      <c r="P99" s="167" t="str">
        <f>IF(Dane!R73="","",Dane!R73)</f>
        <v/>
      </c>
      <c r="Q99" s="167" t="str">
        <f>IF(Dane!S73="","",Dane!S73)</f>
        <v/>
      </c>
      <c r="R99" s="167" t="str">
        <f>IF(Dane!T73="","",Dane!T73)</f>
        <v/>
      </c>
      <c r="S99" s="167" t="str">
        <f>IF(Dane!U73="","",Dane!U73)</f>
        <v/>
      </c>
      <c r="T99" s="167" t="str">
        <f>IF(Dane!V73="","",Dane!V73)</f>
        <v/>
      </c>
      <c r="U99" s="167" t="str">
        <f>IF(Dane!W73="","",Dane!W73)</f>
        <v/>
      </c>
      <c r="V99" s="167" t="str">
        <f>IF(Dane!X73="","",Dane!X73)</f>
        <v/>
      </c>
      <c r="W99" s="167" t="str">
        <f>IF(Dane!Y73="","",Dane!Y73)</f>
        <v/>
      </c>
      <c r="X99" s="167" t="str">
        <f>IF(Dane!Z73="","",Dane!Z73)</f>
        <v/>
      </c>
      <c r="Y99" s="167" t="str">
        <f>IF(Dane!AA73="","",Dane!AA73)</f>
        <v/>
      </c>
      <c r="Z99" s="167" t="str">
        <f>IF(Dane!AB73="","",Dane!AB73)</f>
        <v/>
      </c>
      <c r="AA99" s="167" t="str">
        <f>IF(Dane!AC73="","",Dane!AC73)</f>
        <v/>
      </c>
      <c r="AB99" s="167" t="str">
        <f>IF(Dane!AD73="","",Dane!AD73)</f>
        <v/>
      </c>
      <c r="AC99" s="167" t="str">
        <f>IF(Dane!AE73="","",Dane!AE73)</f>
        <v/>
      </c>
      <c r="AD99" s="167" t="str">
        <f>IF(Dane!AF73="","",Dane!AF73)</f>
        <v/>
      </c>
      <c r="AE99" s="167" t="str">
        <f>IF(Dane!AG73="","",Dane!AG73)</f>
        <v/>
      </c>
      <c r="AF99" s="167" t="str">
        <f>IF(Dane!AH73="","",Dane!AH73)</f>
        <v/>
      </c>
      <c r="AG99" s="167" t="str">
        <f>IF(Dane!AI73="","",Dane!AI73)</f>
        <v/>
      </c>
      <c r="AH99" s="167" t="str">
        <f>IF(Dane!AJ73="","",Dane!AJ73)</f>
        <v/>
      </c>
      <c r="AI99" s="167" t="str">
        <f>IF(Dane!AK73="","",Dane!AK73)</f>
        <v/>
      </c>
      <c r="AJ99" s="167" t="str">
        <f>IF(Dane!AL73="","",Dane!AL73)</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IF(Dane!C74="","",Dane!C74)</f>
        <v/>
      </c>
      <c r="B100" s="175" t="str">
        <f>IF(Dane!D74="","",Dane!D74)</f>
        <v/>
      </c>
      <c r="C100" s="176" t="str">
        <f>IF(Dane!E74="","",Dane!E74)</f>
        <v/>
      </c>
      <c r="D100" s="246" t="str">
        <f>IF(Dane!F74="","",Dane!F74)</f>
        <v/>
      </c>
      <c r="E100" s="398" t="str">
        <f>IF(Dane!G74="","",Dane!G74)</f>
        <v/>
      </c>
      <c r="F100" s="166" t="str">
        <f>IF(Dane!H74="","",Dane!H74)</f>
        <v/>
      </c>
      <c r="G100" s="167" t="str">
        <f>IF(Dane!I74="","",Dane!I74)</f>
        <v/>
      </c>
      <c r="H100" s="167" t="str">
        <f>IF(Dane!J74="","",Dane!J74)</f>
        <v/>
      </c>
      <c r="I100" s="167" t="str">
        <f>IF(Dane!K74="","",Dane!K74)</f>
        <v/>
      </c>
      <c r="J100" s="167" t="str">
        <f>IF(Dane!L74="","",Dane!L74)</f>
        <v/>
      </c>
      <c r="K100" s="167" t="str">
        <f>IF(Dane!M74="","",Dane!M74)</f>
        <v/>
      </c>
      <c r="L100" s="167" t="str">
        <f>IF(Dane!N74="","",Dane!N74)</f>
        <v/>
      </c>
      <c r="M100" s="167" t="str">
        <f>IF(Dane!O74="","",Dane!O74)</f>
        <v/>
      </c>
      <c r="N100" s="167" t="str">
        <f>IF(Dane!P74="","",Dane!P74)</f>
        <v/>
      </c>
      <c r="O100" s="167" t="str">
        <f>IF(Dane!Q74="","",Dane!Q74)</f>
        <v/>
      </c>
      <c r="P100" s="167" t="str">
        <f>IF(Dane!R74="","",Dane!R74)</f>
        <v/>
      </c>
      <c r="Q100" s="167" t="str">
        <f>IF(Dane!S74="","",Dane!S74)</f>
        <v/>
      </c>
      <c r="R100" s="167" t="str">
        <f>IF(Dane!T74="","",Dane!T74)</f>
        <v/>
      </c>
      <c r="S100" s="167" t="str">
        <f>IF(Dane!U74="","",Dane!U74)</f>
        <v/>
      </c>
      <c r="T100" s="167" t="str">
        <f>IF(Dane!V74="","",Dane!V74)</f>
        <v/>
      </c>
      <c r="U100" s="167" t="str">
        <f>IF(Dane!W74="","",Dane!W74)</f>
        <v/>
      </c>
      <c r="V100" s="167" t="str">
        <f>IF(Dane!X74="","",Dane!X74)</f>
        <v/>
      </c>
      <c r="W100" s="167" t="str">
        <f>IF(Dane!Y74="","",Dane!Y74)</f>
        <v/>
      </c>
      <c r="X100" s="167" t="str">
        <f>IF(Dane!Z74="","",Dane!Z74)</f>
        <v/>
      </c>
      <c r="Y100" s="167" t="str">
        <f>IF(Dane!AA74="","",Dane!AA74)</f>
        <v/>
      </c>
      <c r="Z100" s="167" t="str">
        <f>IF(Dane!AB74="","",Dane!AB74)</f>
        <v/>
      </c>
      <c r="AA100" s="167" t="str">
        <f>IF(Dane!AC74="","",Dane!AC74)</f>
        <v/>
      </c>
      <c r="AB100" s="167" t="str">
        <f>IF(Dane!AD74="","",Dane!AD74)</f>
        <v/>
      </c>
      <c r="AC100" s="167" t="str">
        <f>IF(Dane!AE74="","",Dane!AE74)</f>
        <v/>
      </c>
      <c r="AD100" s="167" t="str">
        <f>IF(Dane!AF74="","",Dane!AF74)</f>
        <v/>
      </c>
      <c r="AE100" s="167" t="str">
        <f>IF(Dane!AG74="","",Dane!AG74)</f>
        <v/>
      </c>
      <c r="AF100" s="167" t="str">
        <f>IF(Dane!AH74="","",Dane!AH74)</f>
        <v/>
      </c>
      <c r="AG100" s="167" t="str">
        <f>IF(Dane!AI74="","",Dane!AI74)</f>
        <v/>
      </c>
      <c r="AH100" s="167" t="str">
        <f>IF(Dane!AJ74="","",Dane!AJ74)</f>
        <v/>
      </c>
      <c r="AI100" s="167" t="str">
        <f>IF(Dane!AK74="","",Dane!AK74)</f>
        <v/>
      </c>
      <c r="AJ100" s="167" t="str">
        <f>IF(Dane!AL74="","",Dane!AL74)</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IF(Dane!C75="","",Dane!C75)</f>
        <v/>
      </c>
      <c r="B101" s="175" t="str">
        <f>IF(Dane!D75="","",Dane!D75)</f>
        <v/>
      </c>
      <c r="C101" s="176" t="str">
        <f>IF(Dane!E75="","",Dane!E75)</f>
        <v/>
      </c>
      <c r="D101" s="246" t="str">
        <f>IF(Dane!F75="","",Dane!F75)</f>
        <v/>
      </c>
      <c r="E101" s="398" t="str">
        <f>IF(Dane!G75="","",Dane!G75)</f>
        <v/>
      </c>
      <c r="F101" s="166" t="str">
        <f>IF(Dane!H75="","",Dane!H75)</f>
        <v/>
      </c>
      <c r="G101" s="167" t="str">
        <f>IF(Dane!I75="","",Dane!I75)</f>
        <v/>
      </c>
      <c r="H101" s="167" t="str">
        <f>IF(Dane!J75="","",Dane!J75)</f>
        <v/>
      </c>
      <c r="I101" s="167" t="str">
        <f>IF(Dane!K75="","",Dane!K75)</f>
        <v/>
      </c>
      <c r="J101" s="167" t="str">
        <f>IF(Dane!L75="","",Dane!L75)</f>
        <v/>
      </c>
      <c r="K101" s="167" t="str">
        <f>IF(Dane!M75="","",Dane!M75)</f>
        <v/>
      </c>
      <c r="L101" s="167" t="str">
        <f>IF(Dane!N75="","",Dane!N75)</f>
        <v/>
      </c>
      <c r="M101" s="167" t="str">
        <f>IF(Dane!O75="","",Dane!O75)</f>
        <v/>
      </c>
      <c r="N101" s="167" t="str">
        <f>IF(Dane!P75="","",Dane!P75)</f>
        <v/>
      </c>
      <c r="O101" s="167" t="str">
        <f>IF(Dane!Q75="","",Dane!Q75)</f>
        <v/>
      </c>
      <c r="P101" s="167" t="str">
        <f>IF(Dane!R75="","",Dane!R75)</f>
        <v/>
      </c>
      <c r="Q101" s="167" t="str">
        <f>IF(Dane!S75="","",Dane!S75)</f>
        <v/>
      </c>
      <c r="R101" s="167" t="str">
        <f>IF(Dane!T75="","",Dane!T75)</f>
        <v/>
      </c>
      <c r="S101" s="167" t="str">
        <f>IF(Dane!U75="","",Dane!U75)</f>
        <v/>
      </c>
      <c r="T101" s="167" t="str">
        <f>IF(Dane!V75="","",Dane!V75)</f>
        <v/>
      </c>
      <c r="U101" s="167" t="str">
        <f>IF(Dane!W75="","",Dane!W75)</f>
        <v/>
      </c>
      <c r="V101" s="167" t="str">
        <f>IF(Dane!X75="","",Dane!X75)</f>
        <v/>
      </c>
      <c r="W101" s="167" t="str">
        <f>IF(Dane!Y75="","",Dane!Y75)</f>
        <v/>
      </c>
      <c r="X101" s="167" t="str">
        <f>IF(Dane!Z75="","",Dane!Z75)</f>
        <v/>
      </c>
      <c r="Y101" s="167" t="str">
        <f>IF(Dane!AA75="","",Dane!AA75)</f>
        <v/>
      </c>
      <c r="Z101" s="167" t="str">
        <f>IF(Dane!AB75="","",Dane!AB75)</f>
        <v/>
      </c>
      <c r="AA101" s="167" t="str">
        <f>IF(Dane!AC75="","",Dane!AC75)</f>
        <v/>
      </c>
      <c r="AB101" s="167" t="str">
        <f>IF(Dane!AD75="","",Dane!AD75)</f>
        <v/>
      </c>
      <c r="AC101" s="167" t="str">
        <f>IF(Dane!AE75="","",Dane!AE75)</f>
        <v/>
      </c>
      <c r="AD101" s="167" t="str">
        <f>IF(Dane!AF75="","",Dane!AF75)</f>
        <v/>
      </c>
      <c r="AE101" s="167" t="str">
        <f>IF(Dane!AG75="","",Dane!AG75)</f>
        <v/>
      </c>
      <c r="AF101" s="167" t="str">
        <f>IF(Dane!AH75="","",Dane!AH75)</f>
        <v/>
      </c>
      <c r="AG101" s="167" t="str">
        <f>IF(Dane!AI75="","",Dane!AI75)</f>
        <v/>
      </c>
      <c r="AH101" s="167" t="str">
        <f>IF(Dane!AJ75="","",Dane!AJ75)</f>
        <v/>
      </c>
      <c r="AI101" s="167" t="str">
        <f>IF(Dane!AK75="","",Dane!AK75)</f>
        <v/>
      </c>
      <c r="AJ101" s="167" t="str">
        <f>IF(Dane!AL75="","",Dane!AL75)</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IF(Dane!C76="","",Dane!C76)</f>
        <v/>
      </c>
      <c r="B102" s="175" t="str">
        <f>IF(Dane!D76="","",Dane!D76)</f>
        <v/>
      </c>
      <c r="C102" s="176" t="str">
        <f>IF(Dane!E76="","",Dane!E76)</f>
        <v/>
      </c>
      <c r="D102" s="246" t="str">
        <f>IF(Dane!F76="","",Dane!F76)</f>
        <v/>
      </c>
      <c r="E102" s="398" t="str">
        <f>IF(Dane!G76="","",Dane!G76)</f>
        <v/>
      </c>
      <c r="F102" s="166" t="str">
        <f>IF(Dane!H76="","",Dane!H76)</f>
        <v/>
      </c>
      <c r="G102" s="167" t="str">
        <f>IF(Dane!I76="","",Dane!I76)</f>
        <v/>
      </c>
      <c r="H102" s="167" t="str">
        <f>IF(Dane!J76="","",Dane!J76)</f>
        <v/>
      </c>
      <c r="I102" s="167" t="str">
        <f>IF(Dane!K76="","",Dane!K76)</f>
        <v/>
      </c>
      <c r="J102" s="167" t="str">
        <f>IF(Dane!L76="","",Dane!L76)</f>
        <v/>
      </c>
      <c r="K102" s="167" t="str">
        <f>IF(Dane!M76="","",Dane!M76)</f>
        <v/>
      </c>
      <c r="L102" s="167" t="str">
        <f>IF(Dane!N76="","",Dane!N76)</f>
        <v/>
      </c>
      <c r="M102" s="167" t="str">
        <f>IF(Dane!O76="","",Dane!O76)</f>
        <v/>
      </c>
      <c r="N102" s="167" t="str">
        <f>IF(Dane!P76="","",Dane!P76)</f>
        <v/>
      </c>
      <c r="O102" s="167" t="str">
        <f>IF(Dane!Q76="","",Dane!Q76)</f>
        <v/>
      </c>
      <c r="P102" s="167" t="str">
        <f>IF(Dane!R76="","",Dane!R76)</f>
        <v/>
      </c>
      <c r="Q102" s="167" t="str">
        <f>IF(Dane!S76="","",Dane!S76)</f>
        <v/>
      </c>
      <c r="R102" s="167" t="str">
        <f>IF(Dane!T76="","",Dane!T76)</f>
        <v/>
      </c>
      <c r="S102" s="167" t="str">
        <f>IF(Dane!U76="","",Dane!U76)</f>
        <v/>
      </c>
      <c r="T102" s="167" t="str">
        <f>IF(Dane!V76="","",Dane!V76)</f>
        <v/>
      </c>
      <c r="U102" s="167" t="str">
        <f>IF(Dane!W76="","",Dane!W76)</f>
        <v/>
      </c>
      <c r="V102" s="167" t="str">
        <f>IF(Dane!X76="","",Dane!X76)</f>
        <v/>
      </c>
      <c r="W102" s="167" t="str">
        <f>IF(Dane!Y76="","",Dane!Y76)</f>
        <v/>
      </c>
      <c r="X102" s="167" t="str">
        <f>IF(Dane!Z76="","",Dane!Z76)</f>
        <v/>
      </c>
      <c r="Y102" s="167" t="str">
        <f>IF(Dane!AA76="","",Dane!AA76)</f>
        <v/>
      </c>
      <c r="Z102" s="167" t="str">
        <f>IF(Dane!AB76="","",Dane!AB76)</f>
        <v/>
      </c>
      <c r="AA102" s="167" t="str">
        <f>IF(Dane!AC76="","",Dane!AC76)</f>
        <v/>
      </c>
      <c r="AB102" s="167" t="str">
        <f>IF(Dane!AD76="","",Dane!AD76)</f>
        <v/>
      </c>
      <c r="AC102" s="167" t="str">
        <f>IF(Dane!AE76="","",Dane!AE76)</f>
        <v/>
      </c>
      <c r="AD102" s="167" t="str">
        <f>IF(Dane!AF76="","",Dane!AF76)</f>
        <v/>
      </c>
      <c r="AE102" s="167" t="str">
        <f>IF(Dane!AG76="","",Dane!AG76)</f>
        <v/>
      </c>
      <c r="AF102" s="167" t="str">
        <f>IF(Dane!AH76="","",Dane!AH76)</f>
        <v/>
      </c>
      <c r="AG102" s="167" t="str">
        <f>IF(Dane!AI76="","",Dane!AI76)</f>
        <v/>
      </c>
      <c r="AH102" s="167" t="str">
        <f>IF(Dane!AJ76="","",Dane!AJ76)</f>
        <v/>
      </c>
      <c r="AI102" s="167" t="str">
        <f>IF(Dane!AK76="","",Dane!AK76)</f>
        <v/>
      </c>
      <c r="AJ102" s="167" t="str">
        <f>IF(Dane!AL76="","",Dane!AL76)</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IF(Dane!C77="","",Dane!C77)</f>
        <v/>
      </c>
      <c r="B103" s="175" t="str">
        <f>IF(Dane!D77="","",Dane!D77)</f>
        <v/>
      </c>
      <c r="C103" s="176" t="str">
        <f>IF(Dane!E77="","",Dane!E77)</f>
        <v/>
      </c>
      <c r="D103" s="246" t="str">
        <f>IF(Dane!F77="","",Dane!F77)</f>
        <v/>
      </c>
      <c r="E103" s="398" t="str">
        <f>IF(Dane!G77="","",Dane!G77)</f>
        <v/>
      </c>
      <c r="F103" s="166" t="str">
        <f>IF(Dane!H77="","",Dane!H77)</f>
        <v/>
      </c>
      <c r="G103" s="167" t="str">
        <f>IF(Dane!I77="","",Dane!I77)</f>
        <v/>
      </c>
      <c r="H103" s="167" t="str">
        <f>IF(Dane!J77="","",Dane!J77)</f>
        <v/>
      </c>
      <c r="I103" s="167" t="str">
        <f>IF(Dane!K77="","",Dane!K77)</f>
        <v/>
      </c>
      <c r="J103" s="167" t="str">
        <f>IF(Dane!L77="","",Dane!L77)</f>
        <v/>
      </c>
      <c r="K103" s="167" t="str">
        <f>IF(Dane!M77="","",Dane!M77)</f>
        <v/>
      </c>
      <c r="L103" s="167" t="str">
        <f>IF(Dane!N77="","",Dane!N77)</f>
        <v/>
      </c>
      <c r="M103" s="167" t="str">
        <f>IF(Dane!O77="","",Dane!O77)</f>
        <v/>
      </c>
      <c r="N103" s="167" t="str">
        <f>IF(Dane!P77="","",Dane!P77)</f>
        <v/>
      </c>
      <c r="O103" s="167" t="str">
        <f>IF(Dane!Q77="","",Dane!Q77)</f>
        <v/>
      </c>
      <c r="P103" s="167" t="str">
        <f>IF(Dane!R77="","",Dane!R77)</f>
        <v/>
      </c>
      <c r="Q103" s="167" t="str">
        <f>IF(Dane!S77="","",Dane!S77)</f>
        <v/>
      </c>
      <c r="R103" s="167" t="str">
        <f>IF(Dane!T77="","",Dane!T77)</f>
        <v/>
      </c>
      <c r="S103" s="167" t="str">
        <f>IF(Dane!U77="","",Dane!U77)</f>
        <v/>
      </c>
      <c r="T103" s="167" t="str">
        <f>IF(Dane!V77="","",Dane!V77)</f>
        <v/>
      </c>
      <c r="U103" s="167" t="str">
        <f>IF(Dane!W77="","",Dane!W77)</f>
        <v/>
      </c>
      <c r="V103" s="167" t="str">
        <f>IF(Dane!X77="","",Dane!X77)</f>
        <v/>
      </c>
      <c r="W103" s="167" t="str">
        <f>IF(Dane!Y77="","",Dane!Y77)</f>
        <v/>
      </c>
      <c r="X103" s="167" t="str">
        <f>IF(Dane!Z77="","",Dane!Z77)</f>
        <v/>
      </c>
      <c r="Y103" s="167" t="str">
        <f>IF(Dane!AA77="","",Dane!AA77)</f>
        <v/>
      </c>
      <c r="Z103" s="167" t="str">
        <f>IF(Dane!AB77="","",Dane!AB77)</f>
        <v/>
      </c>
      <c r="AA103" s="167" t="str">
        <f>IF(Dane!AC77="","",Dane!AC77)</f>
        <v/>
      </c>
      <c r="AB103" s="167" t="str">
        <f>IF(Dane!AD77="","",Dane!AD77)</f>
        <v/>
      </c>
      <c r="AC103" s="167" t="str">
        <f>IF(Dane!AE77="","",Dane!AE77)</f>
        <v/>
      </c>
      <c r="AD103" s="167" t="str">
        <f>IF(Dane!AF77="","",Dane!AF77)</f>
        <v/>
      </c>
      <c r="AE103" s="167" t="str">
        <f>IF(Dane!AG77="","",Dane!AG77)</f>
        <v/>
      </c>
      <c r="AF103" s="167" t="str">
        <f>IF(Dane!AH77="","",Dane!AH77)</f>
        <v/>
      </c>
      <c r="AG103" s="167" t="str">
        <f>IF(Dane!AI77="","",Dane!AI77)</f>
        <v/>
      </c>
      <c r="AH103" s="167" t="str">
        <f>IF(Dane!AJ77="","",Dane!AJ77)</f>
        <v/>
      </c>
      <c r="AI103" s="167" t="str">
        <f>IF(Dane!AK77="","",Dane!AK77)</f>
        <v/>
      </c>
      <c r="AJ103" s="167" t="str">
        <f>IF(Dane!AL77="","",Dane!AL77)</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IF(Dane!C78="","",Dane!C78)</f>
        <v/>
      </c>
      <c r="B104" s="179" t="str">
        <f>IF(Dane!D78="","",Dane!D78)</f>
        <v/>
      </c>
      <c r="C104" s="180" t="str">
        <f>IF(Dane!E78="","",Dane!E78)</f>
        <v/>
      </c>
      <c r="D104" s="247" t="str">
        <f>IF(Dane!F78="","",Dane!F78)</f>
        <v/>
      </c>
      <c r="E104" s="399" t="str">
        <f>IF(Dane!G78="","",Dane!G78)</f>
        <v/>
      </c>
      <c r="F104" s="168" t="str">
        <f>IF(Dane!H78="","",Dane!H78)</f>
        <v/>
      </c>
      <c r="G104" s="169" t="str">
        <f>IF(Dane!I78="","",Dane!I78)</f>
        <v/>
      </c>
      <c r="H104" s="169" t="str">
        <f>IF(Dane!J78="","",Dane!J78)</f>
        <v/>
      </c>
      <c r="I104" s="169" t="str">
        <f>IF(Dane!K78="","",Dane!K78)</f>
        <v/>
      </c>
      <c r="J104" s="169" t="str">
        <f>IF(Dane!L78="","",Dane!L78)</f>
        <v/>
      </c>
      <c r="K104" s="169" t="str">
        <f>IF(Dane!M78="","",Dane!M78)</f>
        <v/>
      </c>
      <c r="L104" s="169" t="str">
        <f>IF(Dane!N78="","",Dane!N78)</f>
        <v/>
      </c>
      <c r="M104" s="169" t="str">
        <f>IF(Dane!O78="","",Dane!O78)</f>
        <v/>
      </c>
      <c r="N104" s="169" t="str">
        <f>IF(Dane!P78="","",Dane!P78)</f>
        <v/>
      </c>
      <c r="O104" s="169" t="str">
        <f>IF(Dane!Q78="","",Dane!Q78)</f>
        <v/>
      </c>
      <c r="P104" s="169" t="str">
        <f>IF(Dane!R78="","",Dane!R78)</f>
        <v/>
      </c>
      <c r="Q104" s="169" t="str">
        <f>IF(Dane!S78="","",Dane!S78)</f>
        <v/>
      </c>
      <c r="R104" s="169" t="str">
        <f>IF(Dane!T78="","",Dane!T78)</f>
        <v/>
      </c>
      <c r="S104" s="169" t="str">
        <f>IF(Dane!U78="","",Dane!U78)</f>
        <v/>
      </c>
      <c r="T104" s="169" t="str">
        <f>IF(Dane!V78="","",Dane!V78)</f>
        <v/>
      </c>
      <c r="U104" s="169" t="str">
        <f>IF(Dane!W78="","",Dane!W78)</f>
        <v/>
      </c>
      <c r="V104" s="169" t="str">
        <f>IF(Dane!X78="","",Dane!X78)</f>
        <v/>
      </c>
      <c r="W104" s="169" t="str">
        <f>IF(Dane!Y78="","",Dane!Y78)</f>
        <v/>
      </c>
      <c r="X104" s="169" t="str">
        <f>IF(Dane!Z78="","",Dane!Z78)</f>
        <v/>
      </c>
      <c r="Y104" s="169" t="str">
        <f>IF(Dane!AA78="","",Dane!AA78)</f>
        <v/>
      </c>
      <c r="Z104" s="169" t="str">
        <f>IF(Dane!AB78="","",Dane!AB78)</f>
        <v/>
      </c>
      <c r="AA104" s="169" t="str">
        <f>IF(Dane!AC78="","",Dane!AC78)</f>
        <v/>
      </c>
      <c r="AB104" s="169" t="str">
        <f>IF(Dane!AD78="","",Dane!AD78)</f>
        <v/>
      </c>
      <c r="AC104" s="169" t="str">
        <f>IF(Dane!AE78="","",Dane!AE78)</f>
        <v/>
      </c>
      <c r="AD104" s="169" t="str">
        <f>IF(Dane!AF78="","",Dane!AF78)</f>
        <v/>
      </c>
      <c r="AE104" s="169" t="str">
        <f>IF(Dane!AG78="","",Dane!AG78)</f>
        <v/>
      </c>
      <c r="AF104" s="169" t="str">
        <f>IF(Dane!AH78="","",Dane!AH78)</f>
        <v/>
      </c>
      <c r="AG104" s="169" t="str">
        <f>IF(Dane!AI78="","",Dane!AI78)</f>
        <v/>
      </c>
      <c r="AH104" s="169" t="str">
        <f>IF(Dane!AJ78="","",Dane!AJ78)</f>
        <v/>
      </c>
      <c r="AI104" s="169" t="str">
        <f>IF(Dane!AK78="","",Dane!AK78)</f>
        <v/>
      </c>
      <c r="AJ104" s="169" t="str">
        <f>IF(Dane!AL78="","",Dane!AL78)</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810" t="s">
        <v>98</v>
      </c>
      <c r="B105" s="826" t="s">
        <v>114</v>
      </c>
      <c r="C105" s="822" t="s">
        <v>110</v>
      </c>
      <c r="D105" s="822" t="s">
        <v>111</v>
      </c>
      <c r="E105" s="824" t="s">
        <v>112</v>
      </c>
      <c r="F105" s="806" t="s">
        <v>113</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Faza oper.</v>
      </c>
      <c r="W105" s="52" t="str">
        <f t="shared" si="25"/>
        <v>Faza oper.</v>
      </c>
      <c r="X105" s="52" t="str">
        <f t="shared" si="25"/>
        <v>Faza oper.</v>
      </c>
      <c r="Y105" s="52" t="str">
        <f t="shared" si="25"/>
        <v>Faza oper.</v>
      </c>
      <c r="Z105" s="52" t="str">
        <f t="shared" si="25"/>
        <v>Faza oper.</v>
      </c>
      <c r="AA105" s="52" t="str">
        <f t="shared" si="25"/>
        <v>Faza oper.</v>
      </c>
      <c r="AB105" s="52" t="str">
        <f t="shared" si="25"/>
        <v>Faza oper.</v>
      </c>
      <c r="AC105" s="52" t="str">
        <f t="shared" si="25"/>
        <v>Faza oper.</v>
      </c>
      <c r="AD105" s="52" t="str">
        <f t="shared" si="25"/>
        <v>Faza oper.</v>
      </c>
      <c r="AE105" s="52" t="str">
        <f t="shared" si="25"/>
        <v>Faza oper.</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Faza oper.</v>
      </c>
      <c r="BA105" s="46" t="str">
        <f t="shared" si="26"/>
        <v>Faza oper.</v>
      </c>
      <c r="BB105" s="46" t="str">
        <f t="shared" si="26"/>
        <v>Faza oper.</v>
      </c>
      <c r="BC105" s="46" t="str">
        <f t="shared" si="26"/>
        <v>Faza oper.</v>
      </c>
      <c r="BD105" s="46" t="str">
        <f t="shared" si="26"/>
        <v>Faza oper.</v>
      </c>
      <c r="BE105" s="46" t="str">
        <f t="shared" si="26"/>
        <v>Faza oper.</v>
      </c>
      <c r="BF105" s="46" t="str">
        <f t="shared" si="26"/>
        <v>Faza oper.</v>
      </c>
      <c r="BG105" s="46" t="str">
        <f t="shared" si="26"/>
        <v>Faza oper.</v>
      </c>
      <c r="BH105" s="46" t="str">
        <f t="shared" si="26"/>
        <v>Faza oper.</v>
      </c>
      <c r="BI105" s="46" t="str">
        <f t="shared" si="26"/>
        <v>Faza oper.</v>
      </c>
      <c r="BJ105" s="46" t="str">
        <f t="shared" si="26"/>
        <v/>
      </c>
      <c r="BK105" s="46" t="str">
        <f t="shared" si="26"/>
        <v/>
      </c>
      <c r="BL105" s="46" t="str">
        <f t="shared" si="26"/>
        <v/>
      </c>
      <c r="BM105" s="46" t="str">
        <f t="shared" si="26"/>
        <v/>
      </c>
      <c r="BN105" s="46" t="str">
        <f t="shared" si="26"/>
        <v/>
      </c>
    </row>
    <row r="106" spans="1:66" s="1" customFormat="1">
      <c r="A106" s="811"/>
      <c r="B106" s="827"/>
      <c r="C106" s="823"/>
      <c r="D106" s="823"/>
      <c r="E106" s="825"/>
      <c r="F106" s="807"/>
      <c r="G106" s="53">
        <f t="shared" ref="G106:AJ106" si="27">IF(G$84="","",G$84)</f>
        <v>2021</v>
      </c>
      <c r="H106" s="53">
        <f t="shared" si="27"/>
        <v>2022</v>
      </c>
      <c r="I106" s="53">
        <f t="shared" si="27"/>
        <v>2023</v>
      </c>
      <c r="J106" s="53">
        <f t="shared" si="27"/>
        <v>2024</v>
      </c>
      <c r="K106" s="53">
        <f t="shared" si="27"/>
        <v>2025</v>
      </c>
      <c r="L106" s="53">
        <f t="shared" si="27"/>
        <v>2026</v>
      </c>
      <c r="M106" s="53">
        <f t="shared" si="27"/>
        <v>2027</v>
      </c>
      <c r="N106" s="53">
        <f t="shared" si="27"/>
        <v>2028</v>
      </c>
      <c r="O106" s="53">
        <f t="shared" si="27"/>
        <v>2029</v>
      </c>
      <c r="P106" s="53">
        <f t="shared" si="27"/>
        <v>2030</v>
      </c>
      <c r="Q106" s="53">
        <f t="shared" si="27"/>
        <v>2031</v>
      </c>
      <c r="R106" s="53">
        <f t="shared" si="27"/>
        <v>2032</v>
      </c>
      <c r="S106" s="53">
        <f t="shared" si="27"/>
        <v>2033</v>
      </c>
      <c r="T106" s="53">
        <f t="shared" si="27"/>
        <v>2034</v>
      </c>
      <c r="U106" s="53">
        <f t="shared" si="27"/>
        <v>2035</v>
      </c>
      <c r="V106" s="53">
        <f t="shared" si="27"/>
        <v>2036</v>
      </c>
      <c r="W106" s="53">
        <f t="shared" si="27"/>
        <v>2037</v>
      </c>
      <c r="X106" s="53">
        <f t="shared" si="27"/>
        <v>2038</v>
      </c>
      <c r="Y106" s="53">
        <f t="shared" si="27"/>
        <v>2039</v>
      </c>
      <c r="Z106" s="53">
        <f t="shared" si="27"/>
        <v>2040</v>
      </c>
      <c r="AA106" s="53">
        <f t="shared" si="27"/>
        <v>2041</v>
      </c>
      <c r="AB106" s="53">
        <f t="shared" si="27"/>
        <v>2042</v>
      </c>
      <c r="AC106" s="53">
        <f t="shared" si="27"/>
        <v>2043</v>
      </c>
      <c r="AD106" s="53">
        <f t="shared" si="27"/>
        <v>2044</v>
      </c>
      <c r="AE106" s="53">
        <f t="shared" si="27"/>
        <v>2045</v>
      </c>
      <c r="AF106" s="53" t="str">
        <f t="shared" si="27"/>
        <v/>
      </c>
      <c r="AG106" s="53" t="str">
        <f t="shared" si="27"/>
        <v/>
      </c>
      <c r="AH106" s="53" t="str">
        <f t="shared" si="27"/>
        <v/>
      </c>
      <c r="AI106" s="53" t="str">
        <f t="shared" si="27"/>
        <v/>
      </c>
      <c r="AJ106" s="53" t="str">
        <f t="shared" si="27"/>
        <v/>
      </c>
      <c r="AK106" s="19">
        <f t="shared" ref="AK106:BN106" si="28">IF(G$84="","",G$84)</f>
        <v>2021</v>
      </c>
      <c r="AL106" s="19">
        <f t="shared" si="28"/>
        <v>2022</v>
      </c>
      <c r="AM106" s="19">
        <f t="shared" si="28"/>
        <v>2023</v>
      </c>
      <c r="AN106" s="19">
        <f t="shared" si="28"/>
        <v>2024</v>
      </c>
      <c r="AO106" s="19">
        <f t="shared" si="28"/>
        <v>2025</v>
      </c>
      <c r="AP106" s="19">
        <f t="shared" si="28"/>
        <v>2026</v>
      </c>
      <c r="AQ106" s="19">
        <f t="shared" si="28"/>
        <v>2027</v>
      </c>
      <c r="AR106" s="19">
        <f t="shared" si="28"/>
        <v>2028</v>
      </c>
      <c r="AS106" s="19">
        <f t="shared" si="28"/>
        <v>2029</v>
      </c>
      <c r="AT106" s="19">
        <f t="shared" si="28"/>
        <v>2030</v>
      </c>
      <c r="AU106" s="19">
        <f t="shared" si="28"/>
        <v>2031</v>
      </c>
      <c r="AV106" s="19">
        <f t="shared" si="28"/>
        <v>2032</v>
      </c>
      <c r="AW106" s="19">
        <f t="shared" si="28"/>
        <v>2033</v>
      </c>
      <c r="AX106" s="19">
        <f t="shared" si="28"/>
        <v>2034</v>
      </c>
      <c r="AY106" s="19">
        <f t="shared" si="28"/>
        <v>2035</v>
      </c>
      <c r="AZ106" s="19">
        <f t="shared" si="28"/>
        <v>2036</v>
      </c>
      <c r="BA106" s="19">
        <f t="shared" si="28"/>
        <v>2037</v>
      </c>
      <c r="BB106" s="19">
        <f t="shared" si="28"/>
        <v>2038</v>
      </c>
      <c r="BC106" s="19">
        <f t="shared" si="28"/>
        <v>2039</v>
      </c>
      <c r="BD106" s="19">
        <f t="shared" si="28"/>
        <v>2040</v>
      </c>
      <c r="BE106" s="19">
        <f t="shared" si="28"/>
        <v>2041</v>
      </c>
      <c r="BF106" s="19">
        <f t="shared" si="28"/>
        <v>2042</v>
      </c>
      <c r="BG106" s="19">
        <f t="shared" si="28"/>
        <v>2043</v>
      </c>
      <c r="BH106" s="19">
        <f t="shared" si="28"/>
        <v>2044</v>
      </c>
      <c r="BI106" s="19">
        <f t="shared" si="28"/>
        <v>2045</v>
      </c>
      <c r="BJ106" s="19" t="str">
        <f t="shared" si="28"/>
        <v/>
      </c>
      <c r="BK106" s="19" t="str">
        <f t="shared" si="28"/>
        <v/>
      </c>
      <c r="BL106" s="19" t="str">
        <f t="shared" si="28"/>
        <v/>
      </c>
      <c r="BM106" s="19" t="str">
        <f t="shared" si="28"/>
        <v/>
      </c>
      <c r="BN106" s="19" t="str">
        <f t="shared" si="28"/>
        <v/>
      </c>
    </row>
    <row r="107" spans="1:66" s="62" customFormat="1">
      <c r="A107" s="90" t="str">
        <f>IF(Dane!C81="","",Dane!C81)</f>
        <v/>
      </c>
      <c r="B107" s="171" t="str">
        <f>IF(Dane!D81="","",Dane!D81)</f>
        <v/>
      </c>
      <c r="C107" s="172" t="str">
        <f>IF(Dane!E81="","",Dane!E81)</f>
        <v/>
      </c>
      <c r="D107" s="245" t="str">
        <f>IF(Dane!F81="","",Dane!F81)</f>
        <v/>
      </c>
      <c r="E107" s="397" t="str">
        <f>IF(Dane!G81="","",Dane!G81)</f>
        <v/>
      </c>
      <c r="F107" s="164" t="str">
        <f>IF(Dane!H81="","",Dane!H81)</f>
        <v/>
      </c>
      <c r="G107" s="165" t="str">
        <f>IF(Dane!I81="","",Dane!I81)</f>
        <v/>
      </c>
      <c r="H107" s="165" t="str">
        <f>IF(Dane!J81="","",Dane!J81)</f>
        <v/>
      </c>
      <c r="I107" s="165" t="str">
        <f>IF(Dane!K81="","",Dane!K81)</f>
        <v/>
      </c>
      <c r="J107" s="165" t="str">
        <f>IF(Dane!L81="","",Dane!L81)</f>
        <v/>
      </c>
      <c r="K107" s="165" t="str">
        <f>IF(Dane!M81="","",Dane!M81)</f>
        <v/>
      </c>
      <c r="L107" s="165" t="str">
        <f>IF(Dane!N81="","",Dane!N81)</f>
        <v/>
      </c>
      <c r="M107" s="165" t="str">
        <f>IF(Dane!O81="","",Dane!O81)</f>
        <v/>
      </c>
      <c r="N107" s="165" t="str">
        <f>IF(Dane!P81="","",Dane!P81)</f>
        <v/>
      </c>
      <c r="O107" s="165" t="str">
        <f>IF(Dane!Q81="","",Dane!Q81)</f>
        <v/>
      </c>
      <c r="P107" s="165" t="str">
        <f>IF(Dane!R81="","",Dane!R81)</f>
        <v/>
      </c>
      <c r="Q107" s="165" t="str">
        <f>IF(Dane!S81="","",Dane!S81)</f>
        <v/>
      </c>
      <c r="R107" s="165" t="str">
        <f>IF(Dane!T81="","",Dane!T81)</f>
        <v/>
      </c>
      <c r="S107" s="165" t="str">
        <f>IF(Dane!U81="","",Dane!U81)</f>
        <v/>
      </c>
      <c r="T107" s="165" t="str">
        <f>IF(Dane!V81="","",Dane!V81)</f>
        <v/>
      </c>
      <c r="U107" s="165" t="str">
        <f>IF(Dane!W81="","",Dane!W81)</f>
        <v/>
      </c>
      <c r="V107" s="165" t="str">
        <f>IF(Dane!X81="","",Dane!X81)</f>
        <v/>
      </c>
      <c r="W107" s="165" t="str">
        <f>IF(Dane!Y81="","",Dane!Y81)</f>
        <v/>
      </c>
      <c r="X107" s="165" t="str">
        <f>IF(Dane!Z81="","",Dane!Z81)</f>
        <v/>
      </c>
      <c r="Y107" s="165" t="str">
        <f>IF(Dane!AA81="","",Dane!AA81)</f>
        <v/>
      </c>
      <c r="Z107" s="165" t="str">
        <f>IF(Dane!AB81="","",Dane!AB81)</f>
        <v/>
      </c>
      <c r="AA107" s="165" t="str">
        <f>IF(Dane!AC81="","",Dane!AC81)</f>
        <v/>
      </c>
      <c r="AB107" s="165" t="str">
        <f>IF(Dane!AD81="","",Dane!AD81)</f>
        <v/>
      </c>
      <c r="AC107" s="165" t="str">
        <f>IF(Dane!AE81="","",Dane!AE81)</f>
        <v/>
      </c>
      <c r="AD107" s="165" t="str">
        <f>IF(Dane!AF81="","",Dane!AF81)</f>
        <v/>
      </c>
      <c r="AE107" s="165" t="str">
        <f>IF(Dane!AG81="","",Dane!AG81)</f>
        <v/>
      </c>
      <c r="AF107" s="165" t="str">
        <f>IF(Dane!AH81="","",Dane!AH81)</f>
        <v/>
      </c>
      <c r="AG107" s="165" t="str">
        <f>IF(Dane!AI81="","",Dane!AI81)</f>
        <v/>
      </c>
      <c r="AH107" s="165" t="str">
        <f>IF(Dane!AJ81="","",Dane!AJ81)</f>
        <v/>
      </c>
      <c r="AI107" s="165" t="str">
        <f>IF(Dane!AK81="","",Dane!AK81)</f>
        <v/>
      </c>
      <c r="AJ107" s="165" t="str">
        <f>IF(Dane!AL81="","",Dane!AL81)</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IF(Dane!C82="","",Dane!C82)</f>
        <v/>
      </c>
      <c r="B108" s="175" t="str">
        <f>IF(Dane!D82="","",Dane!D82)</f>
        <v/>
      </c>
      <c r="C108" s="176" t="str">
        <f>IF(Dane!E82="","",Dane!E82)</f>
        <v/>
      </c>
      <c r="D108" s="246" t="str">
        <f>IF(Dane!F82="","",Dane!F82)</f>
        <v/>
      </c>
      <c r="E108" s="398" t="str">
        <f>IF(Dane!G82="","",Dane!G82)</f>
        <v/>
      </c>
      <c r="F108" s="166" t="str">
        <f>IF(Dane!H82="","",Dane!H82)</f>
        <v/>
      </c>
      <c r="G108" s="167" t="str">
        <f>IF(Dane!I82="","",Dane!I82)</f>
        <v/>
      </c>
      <c r="H108" s="167" t="str">
        <f>IF(Dane!J82="","",Dane!J82)</f>
        <v/>
      </c>
      <c r="I108" s="167" t="str">
        <f>IF(Dane!K82="","",Dane!K82)</f>
        <v/>
      </c>
      <c r="J108" s="167" t="str">
        <f>IF(Dane!L82="","",Dane!L82)</f>
        <v/>
      </c>
      <c r="K108" s="167" t="str">
        <f>IF(Dane!M82="","",Dane!M82)</f>
        <v/>
      </c>
      <c r="L108" s="167" t="str">
        <f>IF(Dane!N82="","",Dane!N82)</f>
        <v/>
      </c>
      <c r="M108" s="167" t="str">
        <f>IF(Dane!O82="","",Dane!O82)</f>
        <v/>
      </c>
      <c r="N108" s="167" t="str">
        <f>IF(Dane!P82="","",Dane!P82)</f>
        <v/>
      </c>
      <c r="O108" s="167" t="str">
        <f>IF(Dane!Q82="","",Dane!Q82)</f>
        <v/>
      </c>
      <c r="P108" s="167" t="str">
        <f>IF(Dane!R82="","",Dane!R82)</f>
        <v/>
      </c>
      <c r="Q108" s="167" t="str">
        <f>IF(Dane!S82="","",Dane!S82)</f>
        <v/>
      </c>
      <c r="R108" s="167" t="str">
        <f>IF(Dane!T82="","",Dane!T82)</f>
        <v/>
      </c>
      <c r="S108" s="167" t="str">
        <f>IF(Dane!U82="","",Dane!U82)</f>
        <v/>
      </c>
      <c r="T108" s="167" t="str">
        <f>IF(Dane!V82="","",Dane!V82)</f>
        <v/>
      </c>
      <c r="U108" s="167" t="str">
        <f>IF(Dane!W82="","",Dane!W82)</f>
        <v/>
      </c>
      <c r="V108" s="167" t="str">
        <f>IF(Dane!X82="","",Dane!X82)</f>
        <v/>
      </c>
      <c r="W108" s="167" t="str">
        <f>IF(Dane!Y82="","",Dane!Y82)</f>
        <v/>
      </c>
      <c r="X108" s="167" t="str">
        <f>IF(Dane!Z82="","",Dane!Z82)</f>
        <v/>
      </c>
      <c r="Y108" s="167" t="str">
        <f>IF(Dane!AA82="","",Dane!AA82)</f>
        <v/>
      </c>
      <c r="Z108" s="167" t="str">
        <f>IF(Dane!AB82="","",Dane!AB82)</f>
        <v/>
      </c>
      <c r="AA108" s="167" t="str">
        <f>IF(Dane!AC82="","",Dane!AC82)</f>
        <v/>
      </c>
      <c r="AB108" s="167" t="str">
        <f>IF(Dane!AD82="","",Dane!AD82)</f>
        <v/>
      </c>
      <c r="AC108" s="167" t="str">
        <f>IF(Dane!AE82="","",Dane!AE82)</f>
        <v/>
      </c>
      <c r="AD108" s="167" t="str">
        <f>IF(Dane!AF82="","",Dane!AF82)</f>
        <v/>
      </c>
      <c r="AE108" s="167" t="str">
        <f>IF(Dane!AG82="","",Dane!AG82)</f>
        <v/>
      </c>
      <c r="AF108" s="167" t="str">
        <f>IF(Dane!AH82="","",Dane!AH82)</f>
        <v/>
      </c>
      <c r="AG108" s="167" t="str">
        <f>IF(Dane!AI82="","",Dane!AI82)</f>
        <v/>
      </c>
      <c r="AH108" s="167" t="str">
        <f>IF(Dane!AJ82="","",Dane!AJ82)</f>
        <v/>
      </c>
      <c r="AI108" s="167" t="str">
        <f>IF(Dane!AK82="","",Dane!AK82)</f>
        <v/>
      </c>
      <c r="AJ108" s="167" t="str">
        <f>IF(Dane!AL82="","",Dane!AL82)</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IF(Dane!C83="","",Dane!C83)</f>
        <v/>
      </c>
      <c r="B109" s="175" t="str">
        <f>IF(Dane!D83="","",Dane!D83)</f>
        <v/>
      </c>
      <c r="C109" s="176" t="str">
        <f>IF(Dane!E83="","",Dane!E83)</f>
        <v/>
      </c>
      <c r="D109" s="246" t="str">
        <f>IF(Dane!F83="","",Dane!F83)</f>
        <v/>
      </c>
      <c r="E109" s="398" t="str">
        <f>IF(Dane!G83="","",Dane!G83)</f>
        <v/>
      </c>
      <c r="F109" s="166" t="str">
        <f>IF(Dane!H83="","",Dane!H83)</f>
        <v/>
      </c>
      <c r="G109" s="167" t="str">
        <f>IF(Dane!I83="","",Dane!I83)</f>
        <v/>
      </c>
      <c r="H109" s="167" t="str">
        <f>IF(Dane!J83="","",Dane!J83)</f>
        <v/>
      </c>
      <c r="I109" s="167" t="str">
        <f>IF(Dane!K83="","",Dane!K83)</f>
        <v/>
      </c>
      <c r="J109" s="167" t="str">
        <f>IF(Dane!L83="","",Dane!L83)</f>
        <v/>
      </c>
      <c r="K109" s="167" t="str">
        <f>IF(Dane!M83="","",Dane!M83)</f>
        <v/>
      </c>
      <c r="L109" s="167" t="str">
        <f>IF(Dane!N83="","",Dane!N83)</f>
        <v/>
      </c>
      <c r="M109" s="167" t="str">
        <f>IF(Dane!O83="","",Dane!O83)</f>
        <v/>
      </c>
      <c r="N109" s="167" t="str">
        <f>IF(Dane!P83="","",Dane!P83)</f>
        <v/>
      </c>
      <c r="O109" s="167" t="str">
        <f>IF(Dane!Q83="","",Dane!Q83)</f>
        <v/>
      </c>
      <c r="P109" s="167" t="str">
        <f>IF(Dane!R83="","",Dane!R83)</f>
        <v/>
      </c>
      <c r="Q109" s="167" t="str">
        <f>IF(Dane!S83="","",Dane!S83)</f>
        <v/>
      </c>
      <c r="R109" s="167" t="str">
        <f>IF(Dane!T83="","",Dane!T83)</f>
        <v/>
      </c>
      <c r="S109" s="167" t="str">
        <f>IF(Dane!U83="","",Dane!U83)</f>
        <v/>
      </c>
      <c r="T109" s="167" t="str">
        <f>IF(Dane!V83="","",Dane!V83)</f>
        <v/>
      </c>
      <c r="U109" s="167" t="str">
        <f>IF(Dane!W83="","",Dane!W83)</f>
        <v/>
      </c>
      <c r="V109" s="167" t="str">
        <f>IF(Dane!X83="","",Dane!X83)</f>
        <v/>
      </c>
      <c r="W109" s="167" t="str">
        <f>IF(Dane!Y83="","",Dane!Y83)</f>
        <v/>
      </c>
      <c r="X109" s="167" t="str">
        <f>IF(Dane!Z83="","",Dane!Z83)</f>
        <v/>
      </c>
      <c r="Y109" s="167" t="str">
        <f>IF(Dane!AA83="","",Dane!AA83)</f>
        <v/>
      </c>
      <c r="Z109" s="167" t="str">
        <f>IF(Dane!AB83="","",Dane!AB83)</f>
        <v/>
      </c>
      <c r="AA109" s="167" t="str">
        <f>IF(Dane!AC83="","",Dane!AC83)</f>
        <v/>
      </c>
      <c r="AB109" s="167" t="str">
        <f>IF(Dane!AD83="","",Dane!AD83)</f>
        <v/>
      </c>
      <c r="AC109" s="167" t="str">
        <f>IF(Dane!AE83="","",Dane!AE83)</f>
        <v/>
      </c>
      <c r="AD109" s="167" t="str">
        <f>IF(Dane!AF83="","",Dane!AF83)</f>
        <v/>
      </c>
      <c r="AE109" s="167" t="str">
        <f>IF(Dane!AG83="","",Dane!AG83)</f>
        <v/>
      </c>
      <c r="AF109" s="167" t="str">
        <f>IF(Dane!AH83="","",Dane!AH83)</f>
        <v/>
      </c>
      <c r="AG109" s="167" t="str">
        <f>IF(Dane!AI83="","",Dane!AI83)</f>
        <v/>
      </c>
      <c r="AH109" s="167" t="str">
        <f>IF(Dane!AJ83="","",Dane!AJ83)</f>
        <v/>
      </c>
      <c r="AI109" s="167" t="str">
        <f>IF(Dane!AK83="","",Dane!AK83)</f>
        <v/>
      </c>
      <c r="AJ109" s="167" t="str">
        <f>IF(Dane!AL83="","",Dane!AL83)</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IF(Dane!C84="","",Dane!C84)</f>
        <v/>
      </c>
      <c r="B110" s="175" t="str">
        <f>IF(Dane!D84="","",Dane!D84)</f>
        <v/>
      </c>
      <c r="C110" s="176" t="str">
        <f>IF(Dane!E84="","",Dane!E84)</f>
        <v/>
      </c>
      <c r="D110" s="246" t="str">
        <f>IF(Dane!F84="","",Dane!F84)</f>
        <v/>
      </c>
      <c r="E110" s="398" t="str">
        <f>IF(Dane!G84="","",Dane!G84)</f>
        <v/>
      </c>
      <c r="F110" s="166" t="str">
        <f>IF(Dane!H84="","",Dane!H84)</f>
        <v/>
      </c>
      <c r="G110" s="167" t="str">
        <f>IF(Dane!I84="","",Dane!I84)</f>
        <v/>
      </c>
      <c r="H110" s="167" t="str">
        <f>IF(Dane!J84="","",Dane!J84)</f>
        <v/>
      </c>
      <c r="I110" s="167" t="str">
        <f>IF(Dane!K84="","",Dane!K84)</f>
        <v/>
      </c>
      <c r="J110" s="167" t="str">
        <f>IF(Dane!L84="","",Dane!L84)</f>
        <v/>
      </c>
      <c r="K110" s="167" t="str">
        <f>IF(Dane!M84="","",Dane!M84)</f>
        <v/>
      </c>
      <c r="L110" s="167" t="str">
        <f>IF(Dane!N84="","",Dane!N84)</f>
        <v/>
      </c>
      <c r="M110" s="167" t="str">
        <f>IF(Dane!O84="","",Dane!O84)</f>
        <v/>
      </c>
      <c r="N110" s="167" t="str">
        <f>IF(Dane!P84="","",Dane!P84)</f>
        <v/>
      </c>
      <c r="O110" s="167" t="str">
        <f>IF(Dane!Q84="","",Dane!Q84)</f>
        <v/>
      </c>
      <c r="P110" s="167" t="str">
        <f>IF(Dane!R84="","",Dane!R84)</f>
        <v/>
      </c>
      <c r="Q110" s="167" t="str">
        <f>IF(Dane!S84="","",Dane!S84)</f>
        <v/>
      </c>
      <c r="R110" s="167" t="str">
        <f>IF(Dane!T84="","",Dane!T84)</f>
        <v/>
      </c>
      <c r="S110" s="167" t="str">
        <f>IF(Dane!U84="","",Dane!U84)</f>
        <v/>
      </c>
      <c r="T110" s="167" t="str">
        <f>IF(Dane!V84="","",Dane!V84)</f>
        <v/>
      </c>
      <c r="U110" s="167" t="str">
        <f>IF(Dane!W84="","",Dane!W84)</f>
        <v/>
      </c>
      <c r="V110" s="167" t="str">
        <f>IF(Dane!X84="","",Dane!X84)</f>
        <v/>
      </c>
      <c r="W110" s="167" t="str">
        <f>IF(Dane!Y84="","",Dane!Y84)</f>
        <v/>
      </c>
      <c r="X110" s="167" t="str">
        <f>IF(Dane!Z84="","",Dane!Z84)</f>
        <v/>
      </c>
      <c r="Y110" s="167" t="str">
        <f>IF(Dane!AA84="","",Dane!AA84)</f>
        <v/>
      </c>
      <c r="Z110" s="167" t="str">
        <f>IF(Dane!AB84="","",Dane!AB84)</f>
        <v/>
      </c>
      <c r="AA110" s="167" t="str">
        <f>IF(Dane!AC84="","",Dane!AC84)</f>
        <v/>
      </c>
      <c r="AB110" s="167" t="str">
        <f>IF(Dane!AD84="","",Dane!AD84)</f>
        <v/>
      </c>
      <c r="AC110" s="167" t="str">
        <f>IF(Dane!AE84="","",Dane!AE84)</f>
        <v/>
      </c>
      <c r="AD110" s="167" t="str">
        <f>IF(Dane!AF84="","",Dane!AF84)</f>
        <v/>
      </c>
      <c r="AE110" s="167" t="str">
        <f>IF(Dane!AG84="","",Dane!AG84)</f>
        <v/>
      </c>
      <c r="AF110" s="167" t="str">
        <f>IF(Dane!AH84="","",Dane!AH84)</f>
        <v/>
      </c>
      <c r="AG110" s="167" t="str">
        <f>IF(Dane!AI84="","",Dane!AI84)</f>
        <v/>
      </c>
      <c r="AH110" s="167" t="str">
        <f>IF(Dane!AJ84="","",Dane!AJ84)</f>
        <v/>
      </c>
      <c r="AI110" s="167" t="str">
        <f>IF(Dane!AK84="","",Dane!AK84)</f>
        <v/>
      </c>
      <c r="AJ110" s="167" t="str">
        <f>IF(Dane!AL84="","",Dane!AL84)</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IF(Dane!C85="","",Dane!C85)</f>
        <v/>
      </c>
      <c r="B111" s="175" t="str">
        <f>IF(Dane!D85="","",Dane!D85)</f>
        <v/>
      </c>
      <c r="C111" s="175" t="str">
        <f>IF(Dane!E85="","",Dane!E85)</f>
        <v/>
      </c>
      <c r="D111" s="246" t="str">
        <f>IF(Dane!F85="","",Dane!F85)</f>
        <v/>
      </c>
      <c r="E111" s="398" t="str">
        <f>IF(Dane!G85="","",Dane!G85)</f>
        <v/>
      </c>
      <c r="F111" s="166" t="str">
        <f>IF(Dane!H85="","",Dane!H85)</f>
        <v/>
      </c>
      <c r="G111" s="167" t="str">
        <f>IF(Dane!I85="","",Dane!I85)</f>
        <v/>
      </c>
      <c r="H111" s="167" t="str">
        <f>IF(Dane!J85="","",Dane!J85)</f>
        <v/>
      </c>
      <c r="I111" s="167" t="str">
        <f>IF(Dane!K85="","",Dane!K85)</f>
        <v/>
      </c>
      <c r="J111" s="167" t="str">
        <f>IF(Dane!L85="","",Dane!L85)</f>
        <v/>
      </c>
      <c r="K111" s="167" t="str">
        <f>IF(Dane!M85="","",Dane!M85)</f>
        <v/>
      </c>
      <c r="L111" s="167" t="str">
        <f>IF(Dane!N85="","",Dane!N85)</f>
        <v/>
      </c>
      <c r="M111" s="167" t="str">
        <f>IF(Dane!O85="","",Dane!O85)</f>
        <v/>
      </c>
      <c r="N111" s="167" t="str">
        <f>IF(Dane!P85="","",Dane!P85)</f>
        <v/>
      </c>
      <c r="O111" s="167" t="str">
        <f>IF(Dane!Q85="","",Dane!Q85)</f>
        <v/>
      </c>
      <c r="P111" s="167" t="str">
        <f>IF(Dane!R85="","",Dane!R85)</f>
        <v/>
      </c>
      <c r="Q111" s="167" t="str">
        <f>IF(Dane!S85="","",Dane!S85)</f>
        <v/>
      </c>
      <c r="R111" s="167" t="str">
        <f>IF(Dane!T85="","",Dane!T85)</f>
        <v/>
      </c>
      <c r="S111" s="167" t="str">
        <f>IF(Dane!U85="","",Dane!U85)</f>
        <v/>
      </c>
      <c r="T111" s="167" t="str">
        <f>IF(Dane!V85="","",Dane!V85)</f>
        <v/>
      </c>
      <c r="U111" s="167" t="str">
        <f>IF(Dane!W85="","",Dane!W85)</f>
        <v/>
      </c>
      <c r="V111" s="167" t="str">
        <f>IF(Dane!X85="","",Dane!X85)</f>
        <v/>
      </c>
      <c r="W111" s="167" t="str">
        <f>IF(Dane!Y85="","",Dane!Y85)</f>
        <v/>
      </c>
      <c r="X111" s="167" t="str">
        <f>IF(Dane!Z85="","",Dane!Z85)</f>
        <v/>
      </c>
      <c r="Y111" s="167" t="str">
        <f>IF(Dane!AA85="","",Dane!AA85)</f>
        <v/>
      </c>
      <c r="Z111" s="167" t="str">
        <f>IF(Dane!AB85="","",Dane!AB85)</f>
        <v/>
      </c>
      <c r="AA111" s="167" t="str">
        <f>IF(Dane!AC85="","",Dane!AC85)</f>
        <v/>
      </c>
      <c r="AB111" s="167" t="str">
        <f>IF(Dane!AD85="","",Dane!AD85)</f>
        <v/>
      </c>
      <c r="AC111" s="167" t="str">
        <f>IF(Dane!AE85="","",Dane!AE85)</f>
        <v/>
      </c>
      <c r="AD111" s="167" t="str">
        <f>IF(Dane!AF85="","",Dane!AF85)</f>
        <v/>
      </c>
      <c r="AE111" s="167" t="str">
        <f>IF(Dane!AG85="","",Dane!AG85)</f>
        <v/>
      </c>
      <c r="AF111" s="167" t="str">
        <f>IF(Dane!AH85="","",Dane!AH85)</f>
        <v/>
      </c>
      <c r="AG111" s="167" t="str">
        <f>IF(Dane!AI85="","",Dane!AI85)</f>
        <v/>
      </c>
      <c r="AH111" s="167" t="str">
        <f>IF(Dane!AJ85="","",Dane!AJ85)</f>
        <v/>
      </c>
      <c r="AI111" s="167" t="str">
        <f>IF(Dane!AK85="","",Dane!AK85)</f>
        <v/>
      </c>
      <c r="AJ111" s="167" t="str">
        <f>IF(Dane!AL85="","",Dane!AL85)</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IF(Dane!C86="","",Dane!C86)</f>
        <v/>
      </c>
      <c r="B112" s="175" t="str">
        <f>IF(Dane!D86="","",Dane!D86)</f>
        <v/>
      </c>
      <c r="C112" s="175" t="str">
        <f>IF(Dane!E86="","",Dane!E86)</f>
        <v/>
      </c>
      <c r="D112" s="246" t="str">
        <f>IF(Dane!F86="","",Dane!F86)</f>
        <v/>
      </c>
      <c r="E112" s="398" t="str">
        <f>IF(Dane!G86="","",Dane!G86)</f>
        <v/>
      </c>
      <c r="F112" s="166" t="str">
        <f>IF(Dane!H86="","",Dane!H86)</f>
        <v/>
      </c>
      <c r="G112" s="167" t="str">
        <f>IF(Dane!I86="","",Dane!I86)</f>
        <v/>
      </c>
      <c r="H112" s="167" t="str">
        <f>IF(Dane!J86="","",Dane!J86)</f>
        <v/>
      </c>
      <c r="I112" s="167" t="str">
        <f>IF(Dane!K86="","",Dane!K86)</f>
        <v/>
      </c>
      <c r="J112" s="167" t="str">
        <f>IF(Dane!L86="","",Dane!L86)</f>
        <v/>
      </c>
      <c r="K112" s="167" t="str">
        <f>IF(Dane!M86="","",Dane!M86)</f>
        <v/>
      </c>
      <c r="L112" s="167" t="str">
        <f>IF(Dane!N86="","",Dane!N86)</f>
        <v/>
      </c>
      <c r="M112" s="167" t="str">
        <f>IF(Dane!O86="","",Dane!O86)</f>
        <v/>
      </c>
      <c r="N112" s="167" t="str">
        <f>IF(Dane!P86="","",Dane!P86)</f>
        <v/>
      </c>
      <c r="O112" s="167" t="str">
        <f>IF(Dane!Q86="","",Dane!Q86)</f>
        <v/>
      </c>
      <c r="P112" s="167" t="str">
        <f>IF(Dane!R86="","",Dane!R86)</f>
        <v/>
      </c>
      <c r="Q112" s="167" t="str">
        <f>IF(Dane!S86="","",Dane!S86)</f>
        <v/>
      </c>
      <c r="R112" s="167" t="str">
        <f>IF(Dane!T86="","",Dane!T86)</f>
        <v/>
      </c>
      <c r="S112" s="167" t="str">
        <f>IF(Dane!U86="","",Dane!U86)</f>
        <v/>
      </c>
      <c r="T112" s="167" t="str">
        <f>IF(Dane!V86="","",Dane!V86)</f>
        <v/>
      </c>
      <c r="U112" s="167" t="str">
        <f>IF(Dane!W86="","",Dane!W86)</f>
        <v/>
      </c>
      <c r="V112" s="167" t="str">
        <f>IF(Dane!X86="","",Dane!X86)</f>
        <v/>
      </c>
      <c r="W112" s="167" t="str">
        <f>IF(Dane!Y86="","",Dane!Y86)</f>
        <v/>
      </c>
      <c r="X112" s="167" t="str">
        <f>IF(Dane!Z86="","",Dane!Z86)</f>
        <v/>
      </c>
      <c r="Y112" s="167" t="str">
        <f>IF(Dane!AA86="","",Dane!AA86)</f>
        <v/>
      </c>
      <c r="Z112" s="167" t="str">
        <f>IF(Dane!AB86="","",Dane!AB86)</f>
        <v/>
      </c>
      <c r="AA112" s="167" t="str">
        <f>IF(Dane!AC86="","",Dane!AC86)</f>
        <v/>
      </c>
      <c r="AB112" s="167" t="str">
        <f>IF(Dane!AD86="","",Dane!AD86)</f>
        <v/>
      </c>
      <c r="AC112" s="167" t="str">
        <f>IF(Dane!AE86="","",Dane!AE86)</f>
        <v/>
      </c>
      <c r="AD112" s="167" t="str">
        <f>IF(Dane!AF86="","",Dane!AF86)</f>
        <v/>
      </c>
      <c r="AE112" s="167" t="str">
        <f>IF(Dane!AG86="","",Dane!AG86)</f>
        <v/>
      </c>
      <c r="AF112" s="167" t="str">
        <f>IF(Dane!AH86="","",Dane!AH86)</f>
        <v/>
      </c>
      <c r="AG112" s="167" t="str">
        <f>IF(Dane!AI86="","",Dane!AI86)</f>
        <v/>
      </c>
      <c r="AH112" s="167" t="str">
        <f>IF(Dane!AJ86="","",Dane!AJ86)</f>
        <v/>
      </c>
      <c r="AI112" s="167" t="str">
        <f>IF(Dane!AK86="","",Dane!AK86)</f>
        <v/>
      </c>
      <c r="AJ112" s="167" t="str">
        <f>IF(Dane!AL86="","",Dane!AL86)</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IF(Dane!C87="","",Dane!C87)</f>
        <v/>
      </c>
      <c r="B113" s="175" t="str">
        <f>IF(Dane!D87="","",Dane!D87)</f>
        <v/>
      </c>
      <c r="C113" s="175" t="str">
        <f>IF(Dane!E87="","",Dane!E87)</f>
        <v/>
      </c>
      <c r="D113" s="246" t="str">
        <f>IF(Dane!F87="","",Dane!F87)</f>
        <v/>
      </c>
      <c r="E113" s="398" t="str">
        <f>IF(Dane!G87="","",Dane!G87)</f>
        <v/>
      </c>
      <c r="F113" s="166" t="str">
        <f>IF(Dane!H87="","",Dane!H87)</f>
        <v/>
      </c>
      <c r="G113" s="167" t="str">
        <f>IF(Dane!I87="","",Dane!I87)</f>
        <v/>
      </c>
      <c r="H113" s="167" t="str">
        <f>IF(Dane!J87="","",Dane!J87)</f>
        <v/>
      </c>
      <c r="I113" s="167" t="str">
        <f>IF(Dane!K87="","",Dane!K87)</f>
        <v/>
      </c>
      <c r="J113" s="167" t="str">
        <f>IF(Dane!L87="","",Dane!L87)</f>
        <v/>
      </c>
      <c r="K113" s="167" t="str">
        <f>IF(Dane!M87="","",Dane!M87)</f>
        <v/>
      </c>
      <c r="L113" s="167" t="str">
        <f>IF(Dane!N87="","",Dane!N87)</f>
        <v/>
      </c>
      <c r="M113" s="167" t="str">
        <f>IF(Dane!O87="","",Dane!O87)</f>
        <v/>
      </c>
      <c r="N113" s="167" t="str">
        <f>IF(Dane!P87="","",Dane!P87)</f>
        <v/>
      </c>
      <c r="O113" s="167" t="str">
        <f>IF(Dane!Q87="","",Dane!Q87)</f>
        <v/>
      </c>
      <c r="P113" s="167" t="str">
        <f>IF(Dane!R87="","",Dane!R87)</f>
        <v/>
      </c>
      <c r="Q113" s="167" t="str">
        <f>IF(Dane!S87="","",Dane!S87)</f>
        <v/>
      </c>
      <c r="R113" s="167" t="str">
        <f>IF(Dane!T87="","",Dane!T87)</f>
        <v/>
      </c>
      <c r="S113" s="167" t="str">
        <f>IF(Dane!U87="","",Dane!U87)</f>
        <v/>
      </c>
      <c r="T113" s="167" t="str">
        <f>IF(Dane!V87="","",Dane!V87)</f>
        <v/>
      </c>
      <c r="U113" s="167" t="str">
        <f>IF(Dane!W87="","",Dane!W87)</f>
        <v/>
      </c>
      <c r="V113" s="167" t="str">
        <f>IF(Dane!X87="","",Dane!X87)</f>
        <v/>
      </c>
      <c r="W113" s="167" t="str">
        <f>IF(Dane!Y87="","",Dane!Y87)</f>
        <v/>
      </c>
      <c r="X113" s="167" t="str">
        <f>IF(Dane!Z87="","",Dane!Z87)</f>
        <v/>
      </c>
      <c r="Y113" s="167" t="str">
        <f>IF(Dane!AA87="","",Dane!AA87)</f>
        <v/>
      </c>
      <c r="Z113" s="167" t="str">
        <f>IF(Dane!AB87="","",Dane!AB87)</f>
        <v/>
      </c>
      <c r="AA113" s="167" t="str">
        <f>IF(Dane!AC87="","",Dane!AC87)</f>
        <v/>
      </c>
      <c r="AB113" s="167" t="str">
        <f>IF(Dane!AD87="","",Dane!AD87)</f>
        <v/>
      </c>
      <c r="AC113" s="167" t="str">
        <f>IF(Dane!AE87="","",Dane!AE87)</f>
        <v/>
      </c>
      <c r="AD113" s="167" t="str">
        <f>IF(Dane!AF87="","",Dane!AF87)</f>
        <v/>
      </c>
      <c r="AE113" s="167" t="str">
        <f>IF(Dane!AG87="","",Dane!AG87)</f>
        <v/>
      </c>
      <c r="AF113" s="167" t="str">
        <f>IF(Dane!AH87="","",Dane!AH87)</f>
        <v/>
      </c>
      <c r="AG113" s="167" t="str">
        <f>IF(Dane!AI87="","",Dane!AI87)</f>
        <v/>
      </c>
      <c r="AH113" s="167" t="str">
        <f>IF(Dane!AJ87="","",Dane!AJ87)</f>
        <v/>
      </c>
      <c r="AI113" s="167" t="str">
        <f>IF(Dane!AK87="","",Dane!AK87)</f>
        <v/>
      </c>
      <c r="AJ113" s="167" t="str">
        <f>IF(Dane!AL87="","",Dane!AL87)</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IF(Dane!C88="","",Dane!C88)</f>
        <v/>
      </c>
      <c r="B114" s="175" t="str">
        <f>IF(Dane!D88="","",Dane!D88)</f>
        <v/>
      </c>
      <c r="C114" s="175" t="str">
        <f>IF(Dane!E88="","",Dane!E88)</f>
        <v/>
      </c>
      <c r="D114" s="246" t="str">
        <f>IF(Dane!F88="","",Dane!F88)</f>
        <v/>
      </c>
      <c r="E114" s="398" t="str">
        <f>IF(Dane!G88="","",Dane!G88)</f>
        <v/>
      </c>
      <c r="F114" s="166" t="str">
        <f>IF(Dane!H88="","",Dane!H88)</f>
        <v/>
      </c>
      <c r="G114" s="167" t="str">
        <f>IF(Dane!I88="","",Dane!I88)</f>
        <v/>
      </c>
      <c r="H114" s="167" t="str">
        <f>IF(Dane!J88="","",Dane!J88)</f>
        <v/>
      </c>
      <c r="I114" s="167" t="str">
        <f>IF(Dane!K88="","",Dane!K88)</f>
        <v/>
      </c>
      <c r="J114" s="167" t="str">
        <f>IF(Dane!L88="","",Dane!L88)</f>
        <v/>
      </c>
      <c r="K114" s="167" t="str">
        <f>IF(Dane!M88="","",Dane!M88)</f>
        <v/>
      </c>
      <c r="L114" s="167" t="str">
        <f>IF(Dane!N88="","",Dane!N88)</f>
        <v/>
      </c>
      <c r="M114" s="167" t="str">
        <f>IF(Dane!O88="","",Dane!O88)</f>
        <v/>
      </c>
      <c r="N114" s="167" t="str">
        <f>IF(Dane!P88="","",Dane!P88)</f>
        <v/>
      </c>
      <c r="O114" s="167" t="str">
        <f>IF(Dane!Q88="","",Dane!Q88)</f>
        <v/>
      </c>
      <c r="P114" s="167" t="str">
        <f>IF(Dane!R88="","",Dane!R88)</f>
        <v/>
      </c>
      <c r="Q114" s="167" t="str">
        <f>IF(Dane!S88="","",Dane!S88)</f>
        <v/>
      </c>
      <c r="R114" s="167" t="str">
        <f>IF(Dane!T88="","",Dane!T88)</f>
        <v/>
      </c>
      <c r="S114" s="167" t="str">
        <f>IF(Dane!U88="","",Dane!U88)</f>
        <v/>
      </c>
      <c r="T114" s="167" t="str">
        <f>IF(Dane!V88="","",Dane!V88)</f>
        <v/>
      </c>
      <c r="U114" s="167" t="str">
        <f>IF(Dane!W88="","",Dane!W88)</f>
        <v/>
      </c>
      <c r="V114" s="167" t="str">
        <f>IF(Dane!X88="","",Dane!X88)</f>
        <v/>
      </c>
      <c r="W114" s="167" t="str">
        <f>IF(Dane!Y88="","",Dane!Y88)</f>
        <v/>
      </c>
      <c r="X114" s="167" t="str">
        <f>IF(Dane!Z88="","",Dane!Z88)</f>
        <v/>
      </c>
      <c r="Y114" s="167" t="str">
        <f>IF(Dane!AA88="","",Dane!AA88)</f>
        <v/>
      </c>
      <c r="Z114" s="167" t="str">
        <f>IF(Dane!AB88="","",Dane!AB88)</f>
        <v/>
      </c>
      <c r="AA114" s="167" t="str">
        <f>IF(Dane!AC88="","",Dane!AC88)</f>
        <v/>
      </c>
      <c r="AB114" s="167" t="str">
        <f>IF(Dane!AD88="","",Dane!AD88)</f>
        <v/>
      </c>
      <c r="AC114" s="167" t="str">
        <f>IF(Dane!AE88="","",Dane!AE88)</f>
        <v/>
      </c>
      <c r="AD114" s="167" t="str">
        <f>IF(Dane!AF88="","",Dane!AF88)</f>
        <v/>
      </c>
      <c r="AE114" s="167" t="str">
        <f>IF(Dane!AG88="","",Dane!AG88)</f>
        <v/>
      </c>
      <c r="AF114" s="167" t="str">
        <f>IF(Dane!AH88="","",Dane!AH88)</f>
        <v/>
      </c>
      <c r="AG114" s="167" t="str">
        <f>IF(Dane!AI88="","",Dane!AI88)</f>
        <v/>
      </c>
      <c r="AH114" s="167" t="str">
        <f>IF(Dane!AJ88="","",Dane!AJ88)</f>
        <v/>
      </c>
      <c r="AI114" s="167" t="str">
        <f>IF(Dane!AK88="","",Dane!AK88)</f>
        <v/>
      </c>
      <c r="AJ114" s="167" t="str">
        <f>IF(Dane!AL88="","",Dane!AL88)</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IF(Dane!C89="","",Dane!C89)</f>
        <v/>
      </c>
      <c r="B115" s="175" t="str">
        <f>IF(Dane!D89="","",Dane!D89)</f>
        <v/>
      </c>
      <c r="C115" s="175" t="str">
        <f>IF(Dane!E89="","",Dane!E89)</f>
        <v/>
      </c>
      <c r="D115" s="246" t="str">
        <f>IF(Dane!F89="","",Dane!F89)</f>
        <v/>
      </c>
      <c r="E115" s="398" t="str">
        <f>IF(Dane!G89="","",Dane!G89)</f>
        <v/>
      </c>
      <c r="F115" s="166" t="str">
        <f>IF(Dane!H89="","",Dane!H89)</f>
        <v/>
      </c>
      <c r="G115" s="167" t="str">
        <f>IF(Dane!I89="","",Dane!I89)</f>
        <v/>
      </c>
      <c r="H115" s="167" t="str">
        <f>IF(Dane!J89="","",Dane!J89)</f>
        <v/>
      </c>
      <c r="I115" s="167" t="str">
        <f>IF(Dane!K89="","",Dane!K89)</f>
        <v/>
      </c>
      <c r="J115" s="167" t="str">
        <f>IF(Dane!L89="","",Dane!L89)</f>
        <v/>
      </c>
      <c r="K115" s="167" t="str">
        <f>IF(Dane!M89="","",Dane!M89)</f>
        <v/>
      </c>
      <c r="L115" s="167" t="str">
        <f>IF(Dane!N89="","",Dane!N89)</f>
        <v/>
      </c>
      <c r="M115" s="167" t="str">
        <f>IF(Dane!O89="","",Dane!O89)</f>
        <v/>
      </c>
      <c r="N115" s="167" t="str">
        <f>IF(Dane!P89="","",Dane!P89)</f>
        <v/>
      </c>
      <c r="O115" s="167" t="str">
        <f>IF(Dane!Q89="","",Dane!Q89)</f>
        <v/>
      </c>
      <c r="P115" s="167" t="str">
        <f>IF(Dane!R89="","",Dane!R89)</f>
        <v/>
      </c>
      <c r="Q115" s="167" t="str">
        <f>IF(Dane!S89="","",Dane!S89)</f>
        <v/>
      </c>
      <c r="R115" s="167" t="str">
        <f>IF(Dane!T89="","",Dane!T89)</f>
        <v/>
      </c>
      <c r="S115" s="167" t="str">
        <f>IF(Dane!U89="","",Dane!U89)</f>
        <v/>
      </c>
      <c r="T115" s="167" t="str">
        <f>IF(Dane!V89="","",Dane!V89)</f>
        <v/>
      </c>
      <c r="U115" s="167" t="str">
        <f>IF(Dane!W89="","",Dane!W89)</f>
        <v/>
      </c>
      <c r="V115" s="167" t="str">
        <f>IF(Dane!X89="","",Dane!X89)</f>
        <v/>
      </c>
      <c r="W115" s="167" t="str">
        <f>IF(Dane!Y89="","",Dane!Y89)</f>
        <v/>
      </c>
      <c r="X115" s="167" t="str">
        <f>IF(Dane!Z89="","",Dane!Z89)</f>
        <v/>
      </c>
      <c r="Y115" s="167" t="str">
        <f>IF(Dane!AA89="","",Dane!AA89)</f>
        <v/>
      </c>
      <c r="Z115" s="167" t="str">
        <f>IF(Dane!AB89="","",Dane!AB89)</f>
        <v/>
      </c>
      <c r="AA115" s="167" t="str">
        <f>IF(Dane!AC89="","",Dane!AC89)</f>
        <v/>
      </c>
      <c r="AB115" s="167" t="str">
        <f>IF(Dane!AD89="","",Dane!AD89)</f>
        <v/>
      </c>
      <c r="AC115" s="167" t="str">
        <f>IF(Dane!AE89="","",Dane!AE89)</f>
        <v/>
      </c>
      <c r="AD115" s="167" t="str">
        <f>IF(Dane!AF89="","",Dane!AF89)</f>
        <v/>
      </c>
      <c r="AE115" s="167" t="str">
        <f>IF(Dane!AG89="","",Dane!AG89)</f>
        <v/>
      </c>
      <c r="AF115" s="167" t="str">
        <f>IF(Dane!AH89="","",Dane!AH89)</f>
        <v/>
      </c>
      <c r="AG115" s="167" t="str">
        <f>IF(Dane!AI89="","",Dane!AI89)</f>
        <v/>
      </c>
      <c r="AH115" s="167" t="str">
        <f>IF(Dane!AJ89="","",Dane!AJ89)</f>
        <v/>
      </c>
      <c r="AI115" s="167" t="str">
        <f>IF(Dane!AK89="","",Dane!AK89)</f>
        <v/>
      </c>
      <c r="AJ115" s="167" t="str">
        <f>IF(Dane!AL89="","",Dane!AL89)</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IF(Dane!C90="","",Dane!C90)</f>
        <v/>
      </c>
      <c r="B116" s="175" t="str">
        <f>IF(Dane!D90="","",Dane!D90)</f>
        <v/>
      </c>
      <c r="C116" s="175" t="str">
        <f>IF(Dane!E90="","",Dane!E90)</f>
        <v/>
      </c>
      <c r="D116" s="246" t="str">
        <f>IF(Dane!F90="","",Dane!F90)</f>
        <v/>
      </c>
      <c r="E116" s="398" t="str">
        <f>IF(Dane!G90="","",Dane!G90)</f>
        <v/>
      </c>
      <c r="F116" s="166" t="str">
        <f>IF(Dane!H90="","",Dane!H90)</f>
        <v/>
      </c>
      <c r="G116" s="167" t="str">
        <f>IF(Dane!I90="","",Dane!I90)</f>
        <v/>
      </c>
      <c r="H116" s="167" t="str">
        <f>IF(Dane!J90="","",Dane!J90)</f>
        <v/>
      </c>
      <c r="I116" s="167" t="str">
        <f>IF(Dane!K90="","",Dane!K90)</f>
        <v/>
      </c>
      <c r="J116" s="167" t="str">
        <f>IF(Dane!L90="","",Dane!L90)</f>
        <v/>
      </c>
      <c r="K116" s="167" t="str">
        <f>IF(Dane!M90="","",Dane!M90)</f>
        <v/>
      </c>
      <c r="L116" s="167" t="str">
        <f>IF(Dane!N90="","",Dane!N90)</f>
        <v/>
      </c>
      <c r="M116" s="167" t="str">
        <f>IF(Dane!O90="","",Dane!O90)</f>
        <v/>
      </c>
      <c r="N116" s="167" t="str">
        <f>IF(Dane!P90="","",Dane!P90)</f>
        <v/>
      </c>
      <c r="O116" s="167" t="str">
        <f>IF(Dane!Q90="","",Dane!Q90)</f>
        <v/>
      </c>
      <c r="P116" s="167" t="str">
        <f>IF(Dane!R90="","",Dane!R90)</f>
        <v/>
      </c>
      <c r="Q116" s="167" t="str">
        <f>IF(Dane!S90="","",Dane!S90)</f>
        <v/>
      </c>
      <c r="R116" s="167" t="str">
        <f>IF(Dane!T90="","",Dane!T90)</f>
        <v/>
      </c>
      <c r="S116" s="167" t="str">
        <f>IF(Dane!U90="","",Dane!U90)</f>
        <v/>
      </c>
      <c r="T116" s="167" t="str">
        <f>IF(Dane!V90="","",Dane!V90)</f>
        <v/>
      </c>
      <c r="U116" s="167" t="str">
        <f>IF(Dane!W90="","",Dane!W90)</f>
        <v/>
      </c>
      <c r="V116" s="167" t="str">
        <f>IF(Dane!X90="","",Dane!X90)</f>
        <v/>
      </c>
      <c r="W116" s="167" t="str">
        <f>IF(Dane!Y90="","",Dane!Y90)</f>
        <v/>
      </c>
      <c r="X116" s="167" t="str">
        <f>IF(Dane!Z90="","",Dane!Z90)</f>
        <v/>
      </c>
      <c r="Y116" s="167" t="str">
        <f>IF(Dane!AA90="","",Dane!AA90)</f>
        <v/>
      </c>
      <c r="Z116" s="167" t="str">
        <f>IF(Dane!AB90="","",Dane!AB90)</f>
        <v/>
      </c>
      <c r="AA116" s="167" t="str">
        <f>IF(Dane!AC90="","",Dane!AC90)</f>
        <v/>
      </c>
      <c r="AB116" s="167" t="str">
        <f>IF(Dane!AD90="","",Dane!AD90)</f>
        <v/>
      </c>
      <c r="AC116" s="167" t="str">
        <f>IF(Dane!AE90="","",Dane!AE90)</f>
        <v/>
      </c>
      <c r="AD116" s="167" t="str">
        <f>IF(Dane!AF90="","",Dane!AF90)</f>
        <v/>
      </c>
      <c r="AE116" s="167" t="str">
        <f>IF(Dane!AG90="","",Dane!AG90)</f>
        <v/>
      </c>
      <c r="AF116" s="167" t="str">
        <f>IF(Dane!AH90="","",Dane!AH90)</f>
        <v/>
      </c>
      <c r="AG116" s="167" t="str">
        <f>IF(Dane!AI90="","",Dane!AI90)</f>
        <v/>
      </c>
      <c r="AH116" s="167" t="str">
        <f>IF(Dane!AJ90="","",Dane!AJ90)</f>
        <v/>
      </c>
      <c r="AI116" s="167" t="str">
        <f>IF(Dane!AK90="","",Dane!AK90)</f>
        <v/>
      </c>
      <c r="AJ116" s="167" t="str">
        <f>IF(Dane!AL90="","",Dane!AL90)</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IF(Dane!C91="","",Dane!C91)</f>
        <v/>
      </c>
      <c r="B117" s="175" t="str">
        <f>IF(Dane!D91="","",Dane!D91)</f>
        <v/>
      </c>
      <c r="C117" s="175" t="str">
        <f>IF(Dane!E91="","",Dane!E91)</f>
        <v/>
      </c>
      <c r="D117" s="246" t="str">
        <f>IF(Dane!F91="","",Dane!F91)</f>
        <v/>
      </c>
      <c r="E117" s="398" t="str">
        <f>IF(Dane!G91="","",Dane!G91)</f>
        <v/>
      </c>
      <c r="F117" s="166" t="str">
        <f>IF(Dane!H91="","",Dane!H91)</f>
        <v/>
      </c>
      <c r="G117" s="167" t="str">
        <f>IF(Dane!I91="","",Dane!I91)</f>
        <v/>
      </c>
      <c r="H117" s="167" t="str">
        <f>IF(Dane!J91="","",Dane!J91)</f>
        <v/>
      </c>
      <c r="I117" s="167" t="str">
        <f>IF(Dane!K91="","",Dane!K91)</f>
        <v/>
      </c>
      <c r="J117" s="167" t="str">
        <f>IF(Dane!L91="","",Dane!L91)</f>
        <v/>
      </c>
      <c r="K117" s="167" t="str">
        <f>IF(Dane!M91="","",Dane!M91)</f>
        <v/>
      </c>
      <c r="L117" s="167" t="str">
        <f>IF(Dane!N91="","",Dane!N91)</f>
        <v/>
      </c>
      <c r="M117" s="167" t="str">
        <f>IF(Dane!O91="","",Dane!O91)</f>
        <v/>
      </c>
      <c r="N117" s="167" t="str">
        <f>IF(Dane!P91="","",Dane!P91)</f>
        <v/>
      </c>
      <c r="O117" s="167" t="str">
        <f>IF(Dane!Q91="","",Dane!Q91)</f>
        <v/>
      </c>
      <c r="P117" s="167" t="str">
        <f>IF(Dane!R91="","",Dane!R91)</f>
        <v/>
      </c>
      <c r="Q117" s="167" t="str">
        <f>IF(Dane!S91="","",Dane!S91)</f>
        <v/>
      </c>
      <c r="R117" s="167" t="str">
        <f>IF(Dane!T91="","",Dane!T91)</f>
        <v/>
      </c>
      <c r="S117" s="167" t="str">
        <f>IF(Dane!U91="","",Dane!U91)</f>
        <v/>
      </c>
      <c r="T117" s="167" t="str">
        <f>IF(Dane!V91="","",Dane!V91)</f>
        <v/>
      </c>
      <c r="U117" s="167" t="str">
        <f>IF(Dane!W91="","",Dane!W91)</f>
        <v/>
      </c>
      <c r="V117" s="167" t="str">
        <f>IF(Dane!X91="","",Dane!X91)</f>
        <v/>
      </c>
      <c r="W117" s="167" t="str">
        <f>IF(Dane!Y91="","",Dane!Y91)</f>
        <v/>
      </c>
      <c r="X117" s="167" t="str">
        <f>IF(Dane!Z91="","",Dane!Z91)</f>
        <v/>
      </c>
      <c r="Y117" s="167" t="str">
        <f>IF(Dane!AA91="","",Dane!AA91)</f>
        <v/>
      </c>
      <c r="Z117" s="167" t="str">
        <f>IF(Dane!AB91="","",Dane!AB91)</f>
        <v/>
      </c>
      <c r="AA117" s="167" t="str">
        <f>IF(Dane!AC91="","",Dane!AC91)</f>
        <v/>
      </c>
      <c r="AB117" s="167" t="str">
        <f>IF(Dane!AD91="","",Dane!AD91)</f>
        <v/>
      </c>
      <c r="AC117" s="167" t="str">
        <f>IF(Dane!AE91="","",Dane!AE91)</f>
        <v/>
      </c>
      <c r="AD117" s="167" t="str">
        <f>IF(Dane!AF91="","",Dane!AF91)</f>
        <v/>
      </c>
      <c r="AE117" s="167" t="str">
        <f>IF(Dane!AG91="","",Dane!AG91)</f>
        <v/>
      </c>
      <c r="AF117" s="167" t="str">
        <f>IF(Dane!AH91="","",Dane!AH91)</f>
        <v/>
      </c>
      <c r="AG117" s="167" t="str">
        <f>IF(Dane!AI91="","",Dane!AI91)</f>
        <v/>
      </c>
      <c r="AH117" s="167" t="str">
        <f>IF(Dane!AJ91="","",Dane!AJ91)</f>
        <v/>
      </c>
      <c r="AI117" s="167" t="str">
        <f>IF(Dane!AK91="","",Dane!AK91)</f>
        <v/>
      </c>
      <c r="AJ117" s="167" t="str">
        <f>IF(Dane!AL91="","",Dane!AL91)</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IF(Dane!C92="","",Dane!C92)</f>
        <v/>
      </c>
      <c r="B118" s="175" t="str">
        <f>IF(Dane!D92="","",Dane!D92)</f>
        <v/>
      </c>
      <c r="C118" s="175" t="str">
        <f>IF(Dane!E92="","",Dane!E92)</f>
        <v/>
      </c>
      <c r="D118" s="246" t="str">
        <f>IF(Dane!F92="","",Dane!F92)</f>
        <v/>
      </c>
      <c r="E118" s="398" t="str">
        <f>IF(Dane!G92="","",Dane!G92)</f>
        <v/>
      </c>
      <c r="F118" s="166" t="str">
        <f>IF(Dane!H92="","",Dane!H92)</f>
        <v/>
      </c>
      <c r="G118" s="167" t="str">
        <f>IF(Dane!I92="","",Dane!I92)</f>
        <v/>
      </c>
      <c r="H118" s="167" t="str">
        <f>IF(Dane!J92="","",Dane!J92)</f>
        <v/>
      </c>
      <c r="I118" s="167" t="str">
        <f>IF(Dane!K92="","",Dane!K92)</f>
        <v/>
      </c>
      <c r="J118" s="167" t="str">
        <f>IF(Dane!L92="","",Dane!L92)</f>
        <v/>
      </c>
      <c r="K118" s="167" t="str">
        <f>IF(Dane!M92="","",Dane!M92)</f>
        <v/>
      </c>
      <c r="L118" s="167" t="str">
        <f>IF(Dane!N92="","",Dane!N92)</f>
        <v/>
      </c>
      <c r="M118" s="167" t="str">
        <f>IF(Dane!O92="","",Dane!O92)</f>
        <v/>
      </c>
      <c r="N118" s="167" t="str">
        <f>IF(Dane!P92="","",Dane!P92)</f>
        <v/>
      </c>
      <c r="O118" s="167" t="str">
        <f>IF(Dane!Q92="","",Dane!Q92)</f>
        <v/>
      </c>
      <c r="P118" s="167" t="str">
        <f>IF(Dane!R92="","",Dane!R92)</f>
        <v/>
      </c>
      <c r="Q118" s="167" t="str">
        <f>IF(Dane!S92="","",Dane!S92)</f>
        <v/>
      </c>
      <c r="R118" s="167" t="str">
        <f>IF(Dane!T92="","",Dane!T92)</f>
        <v/>
      </c>
      <c r="S118" s="167" t="str">
        <f>IF(Dane!U92="","",Dane!U92)</f>
        <v/>
      </c>
      <c r="T118" s="167" t="str">
        <f>IF(Dane!V92="","",Dane!V92)</f>
        <v/>
      </c>
      <c r="U118" s="167" t="str">
        <f>IF(Dane!W92="","",Dane!W92)</f>
        <v/>
      </c>
      <c r="V118" s="167" t="str">
        <f>IF(Dane!X92="","",Dane!X92)</f>
        <v/>
      </c>
      <c r="W118" s="167" t="str">
        <f>IF(Dane!Y92="","",Dane!Y92)</f>
        <v/>
      </c>
      <c r="X118" s="167" t="str">
        <f>IF(Dane!Z92="","",Dane!Z92)</f>
        <v/>
      </c>
      <c r="Y118" s="167" t="str">
        <f>IF(Dane!AA92="","",Dane!AA92)</f>
        <v/>
      </c>
      <c r="Z118" s="167" t="str">
        <f>IF(Dane!AB92="","",Dane!AB92)</f>
        <v/>
      </c>
      <c r="AA118" s="167" t="str">
        <f>IF(Dane!AC92="","",Dane!AC92)</f>
        <v/>
      </c>
      <c r="AB118" s="167" t="str">
        <f>IF(Dane!AD92="","",Dane!AD92)</f>
        <v/>
      </c>
      <c r="AC118" s="167" t="str">
        <f>IF(Dane!AE92="","",Dane!AE92)</f>
        <v/>
      </c>
      <c r="AD118" s="167" t="str">
        <f>IF(Dane!AF92="","",Dane!AF92)</f>
        <v/>
      </c>
      <c r="AE118" s="167" t="str">
        <f>IF(Dane!AG92="","",Dane!AG92)</f>
        <v/>
      </c>
      <c r="AF118" s="167" t="str">
        <f>IF(Dane!AH92="","",Dane!AH92)</f>
        <v/>
      </c>
      <c r="AG118" s="167" t="str">
        <f>IF(Dane!AI92="","",Dane!AI92)</f>
        <v/>
      </c>
      <c r="AH118" s="167" t="str">
        <f>IF(Dane!AJ92="","",Dane!AJ92)</f>
        <v/>
      </c>
      <c r="AI118" s="167" t="str">
        <f>IF(Dane!AK92="","",Dane!AK92)</f>
        <v/>
      </c>
      <c r="AJ118" s="167" t="str">
        <f>IF(Dane!AL92="","",Dane!AL92)</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IF(Dane!C93="","",Dane!C93)</f>
        <v/>
      </c>
      <c r="B119" s="175" t="str">
        <f>IF(Dane!D93="","",Dane!D93)</f>
        <v/>
      </c>
      <c r="C119" s="175" t="str">
        <f>IF(Dane!E93="","",Dane!E93)</f>
        <v/>
      </c>
      <c r="D119" s="246" t="str">
        <f>IF(Dane!F93="","",Dane!F93)</f>
        <v/>
      </c>
      <c r="E119" s="398" t="str">
        <f>IF(Dane!G93="","",Dane!G93)</f>
        <v/>
      </c>
      <c r="F119" s="166" t="str">
        <f>IF(Dane!H93="","",Dane!H93)</f>
        <v/>
      </c>
      <c r="G119" s="167" t="str">
        <f>IF(Dane!I93="","",Dane!I93)</f>
        <v/>
      </c>
      <c r="H119" s="167" t="str">
        <f>IF(Dane!J93="","",Dane!J93)</f>
        <v/>
      </c>
      <c r="I119" s="167" t="str">
        <f>IF(Dane!K93="","",Dane!K93)</f>
        <v/>
      </c>
      <c r="J119" s="167" t="str">
        <f>IF(Dane!L93="","",Dane!L93)</f>
        <v/>
      </c>
      <c r="K119" s="167" t="str">
        <f>IF(Dane!M93="","",Dane!M93)</f>
        <v/>
      </c>
      <c r="L119" s="167" t="str">
        <f>IF(Dane!N93="","",Dane!N93)</f>
        <v/>
      </c>
      <c r="M119" s="167" t="str">
        <f>IF(Dane!O93="","",Dane!O93)</f>
        <v/>
      </c>
      <c r="N119" s="167" t="str">
        <f>IF(Dane!P93="","",Dane!P93)</f>
        <v/>
      </c>
      <c r="O119" s="167" t="str">
        <f>IF(Dane!Q93="","",Dane!Q93)</f>
        <v/>
      </c>
      <c r="P119" s="167" t="str">
        <f>IF(Dane!R93="","",Dane!R93)</f>
        <v/>
      </c>
      <c r="Q119" s="167" t="str">
        <f>IF(Dane!S93="","",Dane!S93)</f>
        <v/>
      </c>
      <c r="R119" s="167" t="str">
        <f>IF(Dane!T93="","",Dane!T93)</f>
        <v/>
      </c>
      <c r="S119" s="167" t="str">
        <f>IF(Dane!U93="","",Dane!U93)</f>
        <v/>
      </c>
      <c r="T119" s="167" t="str">
        <f>IF(Dane!V93="","",Dane!V93)</f>
        <v/>
      </c>
      <c r="U119" s="167" t="str">
        <f>IF(Dane!W93="","",Dane!W93)</f>
        <v/>
      </c>
      <c r="V119" s="167" t="str">
        <f>IF(Dane!X93="","",Dane!X93)</f>
        <v/>
      </c>
      <c r="W119" s="167" t="str">
        <f>IF(Dane!Y93="","",Dane!Y93)</f>
        <v/>
      </c>
      <c r="X119" s="167" t="str">
        <f>IF(Dane!Z93="","",Dane!Z93)</f>
        <v/>
      </c>
      <c r="Y119" s="167" t="str">
        <f>IF(Dane!AA93="","",Dane!AA93)</f>
        <v/>
      </c>
      <c r="Z119" s="167" t="str">
        <f>IF(Dane!AB93="","",Dane!AB93)</f>
        <v/>
      </c>
      <c r="AA119" s="167" t="str">
        <f>IF(Dane!AC93="","",Dane!AC93)</f>
        <v/>
      </c>
      <c r="AB119" s="167" t="str">
        <f>IF(Dane!AD93="","",Dane!AD93)</f>
        <v/>
      </c>
      <c r="AC119" s="167" t="str">
        <f>IF(Dane!AE93="","",Dane!AE93)</f>
        <v/>
      </c>
      <c r="AD119" s="167" t="str">
        <f>IF(Dane!AF93="","",Dane!AF93)</f>
        <v/>
      </c>
      <c r="AE119" s="167" t="str">
        <f>IF(Dane!AG93="","",Dane!AG93)</f>
        <v/>
      </c>
      <c r="AF119" s="167" t="str">
        <f>IF(Dane!AH93="","",Dane!AH93)</f>
        <v/>
      </c>
      <c r="AG119" s="167" t="str">
        <f>IF(Dane!AI93="","",Dane!AI93)</f>
        <v/>
      </c>
      <c r="AH119" s="167" t="str">
        <f>IF(Dane!AJ93="","",Dane!AJ93)</f>
        <v/>
      </c>
      <c r="AI119" s="167" t="str">
        <f>IF(Dane!AK93="","",Dane!AK93)</f>
        <v/>
      </c>
      <c r="AJ119" s="167" t="str">
        <f>IF(Dane!AL93="","",Dane!AL93)</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IF(Dane!C94="","",Dane!C94)</f>
        <v/>
      </c>
      <c r="B120" s="175" t="str">
        <f>IF(Dane!D94="","",Dane!D94)</f>
        <v/>
      </c>
      <c r="C120" s="175" t="str">
        <f>IF(Dane!E94="","",Dane!E94)</f>
        <v/>
      </c>
      <c r="D120" s="246" t="str">
        <f>IF(Dane!F94="","",Dane!F94)</f>
        <v/>
      </c>
      <c r="E120" s="398" t="str">
        <f>IF(Dane!G94="","",Dane!G94)</f>
        <v/>
      </c>
      <c r="F120" s="166" t="str">
        <f>IF(Dane!H94="","",Dane!H94)</f>
        <v/>
      </c>
      <c r="G120" s="167" t="str">
        <f>IF(Dane!I94="","",Dane!I94)</f>
        <v/>
      </c>
      <c r="H120" s="167" t="str">
        <f>IF(Dane!J94="","",Dane!J94)</f>
        <v/>
      </c>
      <c r="I120" s="167" t="str">
        <f>IF(Dane!K94="","",Dane!K94)</f>
        <v/>
      </c>
      <c r="J120" s="167" t="str">
        <f>IF(Dane!L94="","",Dane!L94)</f>
        <v/>
      </c>
      <c r="K120" s="167" t="str">
        <f>IF(Dane!M94="","",Dane!M94)</f>
        <v/>
      </c>
      <c r="L120" s="167" t="str">
        <f>IF(Dane!N94="","",Dane!N94)</f>
        <v/>
      </c>
      <c r="M120" s="167" t="str">
        <f>IF(Dane!O94="","",Dane!O94)</f>
        <v/>
      </c>
      <c r="N120" s="167" t="str">
        <f>IF(Dane!P94="","",Dane!P94)</f>
        <v/>
      </c>
      <c r="O120" s="167" t="str">
        <f>IF(Dane!Q94="","",Dane!Q94)</f>
        <v/>
      </c>
      <c r="P120" s="167" t="str">
        <f>IF(Dane!R94="","",Dane!R94)</f>
        <v/>
      </c>
      <c r="Q120" s="167" t="str">
        <f>IF(Dane!S94="","",Dane!S94)</f>
        <v/>
      </c>
      <c r="R120" s="167" t="str">
        <f>IF(Dane!T94="","",Dane!T94)</f>
        <v/>
      </c>
      <c r="S120" s="167" t="str">
        <f>IF(Dane!U94="","",Dane!U94)</f>
        <v/>
      </c>
      <c r="T120" s="167" t="str">
        <f>IF(Dane!V94="","",Dane!V94)</f>
        <v/>
      </c>
      <c r="U120" s="167" t="str">
        <f>IF(Dane!W94="","",Dane!W94)</f>
        <v/>
      </c>
      <c r="V120" s="167" t="str">
        <f>IF(Dane!X94="","",Dane!X94)</f>
        <v/>
      </c>
      <c r="W120" s="167" t="str">
        <f>IF(Dane!Y94="","",Dane!Y94)</f>
        <v/>
      </c>
      <c r="X120" s="167" t="str">
        <f>IF(Dane!Z94="","",Dane!Z94)</f>
        <v/>
      </c>
      <c r="Y120" s="167" t="str">
        <f>IF(Dane!AA94="","",Dane!AA94)</f>
        <v/>
      </c>
      <c r="Z120" s="167" t="str">
        <f>IF(Dane!AB94="","",Dane!AB94)</f>
        <v/>
      </c>
      <c r="AA120" s="167" t="str">
        <f>IF(Dane!AC94="","",Dane!AC94)</f>
        <v/>
      </c>
      <c r="AB120" s="167" t="str">
        <f>IF(Dane!AD94="","",Dane!AD94)</f>
        <v/>
      </c>
      <c r="AC120" s="167" t="str">
        <f>IF(Dane!AE94="","",Dane!AE94)</f>
        <v/>
      </c>
      <c r="AD120" s="167" t="str">
        <f>IF(Dane!AF94="","",Dane!AF94)</f>
        <v/>
      </c>
      <c r="AE120" s="167" t="str">
        <f>IF(Dane!AG94="","",Dane!AG94)</f>
        <v/>
      </c>
      <c r="AF120" s="167" t="str">
        <f>IF(Dane!AH94="","",Dane!AH94)</f>
        <v/>
      </c>
      <c r="AG120" s="167" t="str">
        <f>IF(Dane!AI94="","",Dane!AI94)</f>
        <v/>
      </c>
      <c r="AH120" s="167" t="str">
        <f>IF(Dane!AJ94="","",Dane!AJ94)</f>
        <v/>
      </c>
      <c r="AI120" s="167" t="str">
        <f>IF(Dane!AK94="","",Dane!AK94)</f>
        <v/>
      </c>
      <c r="AJ120" s="167" t="str">
        <f>IF(Dane!AL94="","",Dane!AL94)</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IF(Dane!C95="","",Dane!C95)</f>
        <v/>
      </c>
      <c r="B121" s="175" t="str">
        <f>IF(Dane!D95="","",Dane!D95)</f>
        <v/>
      </c>
      <c r="C121" s="175" t="str">
        <f>IF(Dane!E95="","",Dane!E95)</f>
        <v/>
      </c>
      <c r="D121" s="246" t="str">
        <f>IF(Dane!F95="","",Dane!F95)</f>
        <v/>
      </c>
      <c r="E121" s="398" t="str">
        <f>IF(Dane!G95="","",Dane!G95)</f>
        <v/>
      </c>
      <c r="F121" s="166" t="str">
        <f>IF(Dane!H95="","",Dane!H95)</f>
        <v/>
      </c>
      <c r="G121" s="167" t="str">
        <f>IF(Dane!I95="","",Dane!I95)</f>
        <v/>
      </c>
      <c r="H121" s="167" t="str">
        <f>IF(Dane!J95="","",Dane!J95)</f>
        <v/>
      </c>
      <c r="I121" s="167" t="str">
        <f>IF(Dane!K95="","",Dane!K95)</f>
        <v/>
      </c>
      <c r="J121" s="167" t="str">
        <f>IF(Dane!L95="","",Dane!L95)</f>
        <v/>
      </c>
      <c r="K121" s="167" t="str">
        <f>IF(Dane!M95="","",Dane!M95)</f>
        <v/>
      </c>
      <c r="L121" s="167" t="str">
        <f>IF(Dane!N95="","",Dane!N95)</f>
        <v/>
      </c>
      <c r="M121" s="167" t="str">
        <f>IF(Dane!O95="","",Dane!O95)</f>
        <v/>
      </c>
      <c r="N121" s="167" t="str">
        <f>IF(Dane!P95="","",Dane!P95)</f>
        <v/>
      </c>
      <c r="O121" s="167" t="str">
        <f>IF(Dane!Q95="","",Dane!Q95)</f>
        <v/>
      </c>
      <c r="P121" s="167" t="str">
        <f>IF(Dane!R95="","",Dane!R95)</f>
        <v/>
      </c>
      <c r="Q121" s="167" t="str">
        <f>IF(Dane!S95="","",Dane!S95)</f>
        <v/>
      </c>
      <c r="R121" s="167" t="str">
        <f>IF(Dane!T95="","",Dane!T95)</f>
        <v/>
      </c>
      <c r="S121" s="167" t="str">
        <f>IF(Dane!U95="","",Dane!U95)</f>
        <v/>
      </c>
      <c r="T121" s="167" t="str">
        <f>IF(Dane!V95="","",Dane!V95)</f>
        <v/>
      </c>
      <c r="U121" s="167" t="str">
        <f>IF(Dane!W95="","",Dane!W95)</f>
        <v/>
      </c>
      <c r="V121" s="167" t="str">
        <f>IF(Dane!X95="","",Dane!X95)</f>
        <v/>
      </c>
      <c r="W121" s="167" t="str">
        <f>IF(Dane!Y95="","",Dane!Y95)</f>
        <v/>
      </c>
      <c r="X121" s="167" t="str">
        <f>IF(Dane!Z95="","",Dane!Z95)</f>
        <v/>
      </c>
      <c r="Y121" s="167" t="str">
        <f>IF(Dane!AA95="","",Dane!AA95)</f>
        <v/>
      </c>
      <c r="Z121" s="167" t="str">
        <f>IF(Dane!AB95="","",Dane!AB95)</f>
        <v/>
      </c>
      <c r="AA121" s="167" t="str">
        <f>IF(Dane!AC95="","",Dane!AC95)</f>
        <v/>
      </c>
      <c r="AB121" s="167" t="str">
        <f>IF(Dane!AD95="","",Dane!AD95)</f>
        <v/>
      </c>
      <c r="AC121" s="167" t="str">
        <f>IF(Dane!AE95="","",Dane!AE95)</f>
        <v/>
      </c>
      <c r="AD121" s="167" t="str">
        <f>IF(Dane!AF95="","",Dane!AF95)</f>
        <v/>
      </c>
      <c r="AE121" s="167" t="str">
        <f>IF(Dane!AG95="","",Dane!AG95)</f>
        <v/>
      </c>
      <c r="AF121" s="167" t="str">
        <f>IF(Dane!AH95="","",Dane!AH95)</f>
        <v/>
      </c>
      <c r="AG121" s="167" t="str">
        <f>IF(Dane!AI95="","",Dane!AI95)</f>
        <v/>
      </c>
      <c r="AH121" s="167" t="str">
        <f>IF(Dane!AJ95="","",Dane!AJ95)</f>
        <v/>
      </c>
      <c r="AI121" s="167" t="str">
        <f>IF(Dane!AK95="","",Dane!AK95)</f>
        <v/>
      </c>
      <c r="AJ121" s="167" t="str">
        <f>IF(Dane!AL95="","",Dane!AL95)</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IF(Dane!C96="","",Dane!C96)</f>
        <v/>
      </c>
      <c r="B122" s="175" t="str">
        <f>IF(Dane!D96="","",Dane!D96)</f>
        <v/>
      </c>
      <c r="C122" s="175" t="str">
        <f>IF(Dane!E96="","",Dane!E96)</f>
        <v/>
      </c>
      <c r="D122" s="246" t="str">
        <f>IF(Dane!F96="","",Dane!F96)</f>
        <v/>
      </c>
      <c r="E122" s="398" t="str">
        <f>IF(Dane!G96="","",Dane!G96)</f>
        <v/>
      </c>
      <c r="F122" s="166" t="str">
        <f>IF(Dane!H96="","",Dane!H96)</f>
        <v/>
      </c>
      <c r="G122" s="167" t="str">
        <f>IF(Dane!I96="","",Dane!I96)</f>
        <v/>
      </c>
      <c r="H122" s="167" t="str">
        <f>IF(Dane!J96="","",Dane!J96)</f>
        <v/>
      </c>
      <c r="I122" s="167" t="str">
        <f>IF(Dane!K96="","",Dane!K96)</f>
        <v/>
      </c>
      <c r="J122" s="167" t="str">
        <f>IF(Dane!L96="","",Dane!L96)</f>
        <v/>
      </c>
      <c r="K122" s="167" t="str">
        <f>IF(Dane!M96="","",Dane!M96)</f>
        <v/>
      </c>
      <c r="L122" s="167" t="str">
        <f>IF(Dane!N96="","",Dane!N96)</f>
        <v/>
      </c>
      <c r="M122" s="167" t="str">
        <f>IF(Dane!O96="","",Dane!O96)</f>
        <v/>
      </c>
      <c r="N122" s="167" t="str">
        <f>IF(Dane!P96="","",Dane!P96)</f>
        <v/>
      </c>
      <c r="O122" s="167" t="str">
        <f>IF(Dane!Q96="","",Dane!Q96)</f>
        <v/>
      </c>
      <c r="P122" s="167" t="str">
        <f>IF(Dane!R96="","",Dane!R96)</f>
        <v/>
      </c>
      <c r="Q122" s="167" t="str">
        <f>IF(Dane!S96="","",Dane!S96)</f>
        <v/>
      </c>
      <c r="R122" s="167" t="str">
        <f>IF(Dane!T96="","",Dane!T96)</f>
        <v/>
      </c>
      <c r="S122" s="167" t="str">
        <f>IF(Dane!U96="","",Dane!U96)</f>
        <v/>
      </c>
      <c r="T122" s="167" t="str">
        <f>IF(Dane!V96="","",Dane!V96)</f>
        <v/>
      </c>
      <c r="U122" s="167" t="str">
        <f>IF(Dane!W96="","",Dane!W96)</f>
        <v/>
      </c>
      <c r="V122" s="167" t="str">
        <f>IF(Dane!X96="","",Dane!X96)</f>
        <v/>
      </c>
      <c r="W122" s="167" t="str">
        <f>IF(Dane!Y96="","",Dane!Y96)</f>
        <v/>
      </c>
      <c r="X122" s="167" t="str">
        <f>IF(Dane!Z96="","",Dane!Z96)</f>
        <v/>
      </c>
      <c r="Y122" s="167" t="str">
        <f>IF(Dane!AA96="","",Dane!AA96)</f>
        <v/>
      </c>
      <c r="Z122" s="167" t="str">
        <f>IF(Dane!AB96="","",Dane!AB96)</f>
        <v/>
      </c>
      <c r="AA122" s="167" t="str">
        <f>IF(Dane!AC96="","",Dane!AC96)</f>
        <v/>
      </c>
      <c r="AB122" s="167" t="str">
        <f>IF(Dane!AD96="","",Dane!AD96)</f>
        <v/>
      </c>
      <c r="AC122" s="167" t="str">
        <f>IF(Dane!AE96="","",Dane!AE96)</f>
        <v/>
      </c>
      <c r="AD122" s="167" t="str">
        <f>IF(Dane!AF96="","",Dane!AF96)</f>
        <v/>
      </c>
      <c r="AE122" s="167" t="str">
        <f>IF(Dane!AG96="","",Dane!AG96)</f>
        <v/>
      </c>
      <c r="AF122" s="167" t="str">
        <f>IF(Dane!AH96="","",Dane!AH96)</f>
        <v/>
      </c>
      <c r="AG122" s="167" t="str">
        <f>IF(Dane!AI96="","",Dane!AI96)</f>
        <v/>
      </c>
      <c r="AH122" s="167" t="str">
        <f>IF(Dane!AJ96="","",Dane!AJ96)</f>
        <v/>
      </c>
      <c r="AI122" s="167" t="str">
        <f>IF(Dane!AK96="","",Dane!AK96)</f>
        <v/>
      </c>
      <c r="AJ122" s="167" t="str">
        <f>IF(Dane!AL96="","",Dane!AL96)</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IF(Dane!C97="","",Dane!C97)</f>
        <v/>
      </c>
      <c r="B123" s="175" t="str">
        <f>IF(Dane!D97="","",Dane!D97)</f>
        <v/>
      </c>
      <c r="C123" s="175" t="str">
        <f>IF(Dane!E97="","",Dane!E97)</f>
        <v/>
      </c>
      <c r="D123" s="246" t="str">
        <f>IF(Dane!F97="","",Dane!F97)</f>
        <v/>
      </c>
      <c r="E123" s="398" t="str">
        <f>IF(Dane!G97="","",Dane!G97)</f>
        <v/>
      </c>
      <c r="F123" s="166" t="str">
        <f>IF(Dane!H97="","",Dane!H97)</f>
        <v/>
      </c>
      <c r="G123" s="167" t="str">
        <f>IF(Dane!I97="","",Dane!I97)</f>
        <v/>
      </c>
      <c r="H123" s="167" t="str">
        <f>IF(Dane!J97="","",Dane!J97)</f>
        <v/>
      </c>
      <c r="I123" s="167" t="str">
        <f>IF(Dane!K97="","",Dane!K97)</f>
        <v/>
      </c>
      <c r="J123" s="167" t="str">
        <f>IF(Dane!L97="","",Dane!L97)</f>
        <v/>
      </c>
      <c r="K123" s="167" t="str">
        <f>IF(Dane!M97="","",Dane!M97)</f>
        <v/>
      </c>
      <c r="L123" s="167" t="str">
        <f>IF(Dane!N97="","",Dane!N97)</f>
        <v/>
      </c>
      <c r="M123" s="167" t="str">
        <f>IF(Dane!O97="","",Dane!O97)</f>
        <v/>
      </c>
      <c r="N123" s="167" t="str">
        <f>IF(Dane!P97="","",Dane!P97)</f>
        <v/>
      </c>
      <c r="O123" s="167" t="str">
        <f>IF(Dane!Q97="","",Dane!Q97)</f>
        <v/>
      </c>
      <c r="P123" s="167" t="str">
        <f>IF(Dane!R97="","",Dane!R97)</f>
        <v/>
      </c>
      <c r="Q123" s="167" t="str">
        <f>IF(Dane!S97="","",Dane!S97)</f>
        <v/>
      </c>
      <c r="R123" s="167" t="str">
        <f>IF(Dane!T97="","",Dane!T97)</f>
        <v/>
      </c>
      <c r="S123" s="167" t="str">
        <f>IF(Dane!U97="","",Dane!U97)</f>
        <v/>
      </c>
      <c r="T123" s="167" t="str">
        <f>IF(Dane!V97="","",Dane!V97)</f>
        <v/>
      </c>
      <c r="U123" s="167" t="str">
        <f>IF(Dane!W97="","",Dane!W97)</f>
        <v/>
      </c>
      <c r="V123" s="167" t="str">
        <f>IF(Dane!X97="","",Dane!X97)</f>
        <v/>
      </c>
      <c r="W123" s="167" t="str">
        <f>IF(Dane!Y97="","",Dane!Y97)</f>
        <v/>
      </c>
      <c r="X123" s="167" t="str">
        <f>IF(Dane!Z97="","",Dane!Z97)</f>
        <v/>
      </c>
      <c r="Y123" s="167" t="str">
        <f>IF(Dane!AA97="","",Dane!AA97)</f>
        <v/>
      </c>
      <c r="Z123" s="167" t="str">
        <f>IF(Dane!AB97="","",Dane!AB97)</f>
        <v/>
      </c>
      <c r="AA123" s="167" t="str">
        <f>IF(Dane!AC97="","",Dane!AC97)</f>
        <v/>
      </c>
      <c r="AB123" s="167" t="str">
        <f>IF(Dane!AD97="","",Dane!AD97)</f>
        <v/>
      </c>
      <c r="AC123" s="167" t="str">
        <f>IF(Dane!AE97="","",Dane!AE97)</f>
        <v/>
      </c>
      <c r="AD123" s="167" t="str">
        <f>IF(Dane!AF97="","",Dane!AF97)</f>
        <v/>
      </c>
      <c r="AE123" s="167" t="str">
        <f>IF(Dane!AG97="","",Dane!AG97)</f>
        <v/>
      </c>
      <c r="AF123" s="167" t="str">
        <f>IF(Dane!AH97="","",Dane!AH97)</f>
        <v/>
      </c>
      <c r="AG123" s="167" t="str">
        <f>IF(Dane!AI97="","",Dane!AI97)</f>
        <v/>
      </c>
      <c r="AH123" s="167" t="str">
        <f>IF(Dane!AJ97="","",Dane!AJ97)</f>
        <v/>
      </c>
      <c r="AI123" s="167" t="str">
        <f>IF(Dane!AK97="","",Dane!AK97)</f>
        <v/>
      </c>
      <c r="AJ123" s="167" t="str">
        <f>IF(Dane!AL97="","",Dane!AL97)</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IF(Dane!C98="","",Dane!C98)</f>
        <v/>
      </c>
      <c r="B124" s="175" t="str">
        <f>IF(Dane!D98="","",Dane!D98)</f>
        <v/>
      </c>
      <c r="C124" s="175" t="str">
        <f>IF(Dane!E98="","",Dane!E98)</f>
        <v/>
      </c>
      <c r="D124" s="246" t="str">
        <f>IF(Dane!F98="","",Dane!F98)</f>
        <v/>
      </c>
      <c r="E124" s="398" t="str">
        <f>IF(Dane!G98="","",Dane!G98)</f>
        <v/>
      </c>
      <c r="F124" s="166" t="str">
        <f>IF(Dane!H98="","",Dane!H98)</f>
        <v/>
      </c>
      <c r="G124" s="167" t="str">
        <f>IF(Dane!I98="","",Dane!I98)</f>
        <v/>
      </c>
      <c r="H124" s="167" t="str">
        <f>IF(Dane!J98="","",Dane!J98)</f>
        <v/>
      </c>
      <c r="I124" s="167" t="str">
        <f>IF(Dane!K98="","",Dane!K98)</f>
        <v/>
      </c>
      <c r="J124" s="167" t="str">
        <f>IF(Dane!L98="","",Dane!L98)</f>
        <v/>
      </c>
      <c r="K124" s="167" t="str">
        <f>IF(Dane!M98="","",Dane!M98)</f>
        <v/>
      </c>
      <c r="L124" s="167" t="str">
        <f>IF(Dane!N98="","",Dane!N98)</f>
        <v/>
      </c>
      <c r="M124" s="167" t="str">
        <f>IF(Dane!O98="","",Dane!O98)</f>
        <v/>
      </c>
      <c r="N124" s="167" t="str">
        <f>IF(Dane!P98="","",Dane!P98)</f>
        <v/>
      </c>
      <c r="O124" s="167" t="str">
        <f>IF(Dane!Q98="","",Dane!Q98)</f>
        <v/>
      </c>
      <c r="P124" s="167" t="str">
        <f>IF(Dane!R98="","",Dane!R98)</f>
        <v/>
      </c>
      <c r="Q124" s="167" t="str">
        <f>IF(Dane!S98="","",Dane!S98)</f>
        <v/>
      </c>
      <c r="R124" s="167" t="str">
        <f>IF(Dane!T98="","",Dane!T98)</f>
        <v/>
      </c>
      <c r="S124" s="167" t="str">
        <f>IF(Dane!U98="","",Dane!U98)</f>
        <v/>
      </c>
      <c r="T124" s="167" t="str">
        <f>IF(Dane!V98="","",Dane!V98)</f>
        <v/>
      </c>
      <c r="U124" s="167" t="str">
        <f>IF(Dane!W98="","",Dane!W98)</f>
        <v/>
      </c>
      <c r="V124" s="167" t="str">
        <f>IF(Dane!X98="","",Dane!X98)</f>
        <v/>
      </c>
      <c r="W124" s="167" t="str">
        <f>IF(Dane!Y98="","",Dane!Y98)</f>
        <v/>
      </c>
      <c r="X124" s="167" t="str">
        <f>IF(Dane!Z98="","",Dane!Z98)</f>
        <v/>
      </c>
      <c r="Y124" s="167" t="str">
        <f>IF(Dane!AA98="","",Dane!AA98)</f>
        <v/>
      </c>
      <c r="Z124" s="167" t="str">
        <f>IF(Dane!AB98="","",Dane!AB98)</f>
        <v/>
      </c>
      <c r="AA124" s="167" t="str">
        <f>IF(Dane!AC98="","",Dane!AC98)</f>
        <v/>
      </c>
      <c r="AB124" s="167" t="str">
        <f>IF(Dane!AD98="","",Dane!AD98)</f>
        <v/>
      </c>
      <c r="AC124" s="167" t="str">
        <f>IF(Dane!AE98="","",Dane!AE98)</f>
        <v/>
      </c>
      <c r="AD124" s="167" t="str">
        <f>IF(Dane!AF98="","",Dane!AF98)</f>
        <v/>
      </c>
      <c r="AE124" s="167" t="str">
        <f>IF(Dane!AG98="","",Dane!AG98)</f>
        <v/>
      </c>
      <c r="AF124" s="167" t="str">
        <f>IF(Dane!AH98="","",Dane!AH98)</f>
        <v/>
      </c>
      <c r="AG124" s="167" t="str">
        <f>IF(Dane!AI98="","",Dane!AI98)</f>
        <v/>
      </c>
      <c r="AH124" s="167" t="str">
        <f>IF(Dane!AJ98="","",Dane!AJ98)</f>
        <v/>
      </c>
      <c r="AI124" s="167" t="str">
        <f>IF(Dane!AK98="","",Dane!AK98)</f>
        <v/>
      </c>
      <c r="AJ124" s="167" t="str">
        <f>IF(Dane!AL98="","",Dane!AL98)</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IF(Dane!C99="","",Dane!C99)</f>
        <v/>
      </c>
      <c r="B125" s="175" t="str">
        <f>IF(Dane!D99="","",Dane!D99)</f>
        <v/>
      </c>
      <c r="C125" s="175" t="str">
        <f>IF(Dane!E99="","",Dane!E99)</f>
        <v/>
      </c>
      <c r="D125" s="246" t="str">
        <f>IF(Dane!F99="","",Dane!F99)</f>
        <v/>
      </c>
      <c r="E125" s="398" t="str">
        <f>IF(Dane!G99="","",Dane!G99)</f>
        <v/>
      </c>
      <c r="F125" s="166" t="str">
        <f>IF(Dane!H99="","",Dane!H99)</f>
        <v/>
      </c>
      <c r="G125" s="167" t="str">
        <f>IF(Dane!I99="","",Dane!I99)</f>
        <v/>
      </c>
      <c r="H125" s="167" t="str">
        <f>IF(Dane!J99="","",Dane!J99)</f>
        <v/>
      </c>
      <c r="I125" s="167" t="str">
        <f>IF(Dane!K99="","",Dane!K99)</f>
        <v/>
      </c>
      <c r="J125" s="167" t="str">
        <f>IF(Dane!L99="","",Dane!L99)</f>
        <v/>
      </c>
      <c r="K125" s="167" t="str">
        <f>IF(Dane!M99="","",Dane!M99)</f>
        <v/>
      </c>
      <c r="L125" s="167" t="str">
        <f>IF(Dane!N99="","",Dane!N99)</f>
        <v/>
      </c>
      <c r="M125" s="167" t="str">
        <f>IF(Dane!O99="","",Dane!O99)</f>
        <v/>
      </c>
      <c r="N125" s="167" t="str">
        <f>IF(Dane!P99="","",Dane!P99)</f>
        <v/>
      </c>
      <c r="O125" s="167" t="str">
        <f>IF(Dane!Q99="","",Dane!Q99)</f>
        <v/>
      </c>
      <c r="P125" s="167" t="str">
        <f>IF(Dane!R99="","",Dane!R99)</f>
        <v/>
      </c>
      <c r="Q125" s="167" t="str">
        <f>IF(Dane!S99="","",Dane!S99)</f>
        <v/>
      </c>
      <c r="R125" s="167" t="str">
        <f>IF(Dane!T99="","",Dane!T99)</f>
        <v/>
      </c>
      <c r="S125" s="167" t="str">
        <f>IF(Dane!U99="","",Dane!U99)</f>
        <v/>
      </c>
      <c r="T125" s="167" t="str">
        <f>IF(Dane!V99="","",Dane!V99)</f>
        <v/>
      </c>
      <c r="U125" s="167" t="str">
        <f>IF(Dane!W99="","",Dane!W99)</f>
        <v/>
      </c>
      <c r="V125" s="167" t="str">
        <f>IF(Dane!X99="","",Dane!X99)</f>
        <v/>
      </c>
      <c r="W125" s="167" t="str">
        <f>IF(Dane!Y99="","",Dane!Y99)</f>
        <v/>
      </c>
      <c r="X125" s="167" t="str">
        <f>IF(Dane!Z99="","",Dane!Z99)</f>
        <v/>
      </c>
      <c r="Y125" s="167" t="str">
        <f>IF(Dane!AA99="","",Dane!AA99)</f>
        <v/>
      </c>
      <c r="Z125" s="167" t="str">
        <f>IF(Dane!AB99="","",Dane!AB99)</f>
        <v/>
      </c>
      <c r="AA125" s="167" t="str">
        <f>IF(Dane!AC99="","",Dane!AC99)</f>
        <v/>
      </c>
      <c r="AB125" s="167" t="str">
        <f>IF(Dane!AD99="","",Dane!AD99)</f>
        <v/>
      </c>
      <c r="AC125" s="167" t="str">
        <f>IF(Dane!AE99="","",Dane!AE99)</f>
        <v/>
      </c>
      <c r="AD125" s="167" t="str">
        <f>IF(Dane!AF99="","",Dane!AF99)</f>
        <v/>
      </c>
      <c r="AE125" s="167" t="str">
        <f>IF(Dane!AG99="","",Dane!AG99)</f>
        <v/>
      </c>
      <c r="AF125" s="167" t="str">
        <f>IF(Dane!AH99="","",Dane!AH99)</f>
        <v/>
      </c>
      <c r="AG125" s="167" t="str">
        <f>IF(Dane!AI99="","",Dane!AI99)</f>
        <v/>
      </c>
      <c r="AH125" s="167" t="str">
        <f>IF(Dane!AJ99="","",Dane!AJ99)</f>
        <v/>
      </c>
      <c r="AI125" s="167" t="str">
        <f>IF(Dane!AK99="","",Dane!AK99)</f>
        <v/>
      </c>
      <c r="AJ125" s="167" t="str">
        <f>IF(Dane!AL99="","",Dane!AL99)</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IF(Dane!C100="","",Dane!C100)</f>
        <v/>
      </c>
      <c r="B126" s="175" t="str">
        <f>IF(Dane!D100="","",Dane!D100)</f>
        <v/>
      </c>
      <c r="C126" s="175" t="str">
        <f>IF(Dane!E100="","",Dane!E100)</f>
        <v/>
      </c>
      <c r="D126" s="246" t="str">
        <f>IF(Dane!F100="","",Dane!F100)</f>
        <v/>
      </c>
      <c r="E126" s="398" t="str">
        <f>IF(Dane!G100="","",Dane!G100)</f>
        <v/>
      </c>
      <c r="F126" s="166" t="str">
        <f>IF(Dane!H100="","",Dane!H100)</f>
        <v/>
      </c>
      <c r="G126" s="167" t="str">
        <f>IF(Dane!I100="","",Dane!I100)</f>
        <v/>
      </c>
      <c r="H126" s="167" t="str">
        <f>IF(Dane!J100="","",Dane!J100)</f>
        <v/>
      </c>
      <c r="I126" s="167" t="str">
        <f>IF(Dane!K100="","",Dane!K100)</f>
        <v/>
      </c>
      <c r="J126" s="167" t="str">
        <f>IF(Dane!L100="","",Dane!L100)</f>
        <v/>
      </c>
      <c r="K126" s="167" t="str">
        <f>IF(Dane!M100="","",Dane!M100)</f>
        <v/>
      </c>
      <c r="L126" s="167" t="str">
        <f>IF(Dane!N100="","",Dane!N100)</f>
        <v/>
      </c>
      <c r="M126" s="167" t="str">
        <f>IF(Dane!O100="","",Dane!O100)</f>
        <v/>
      </c>
      <c r="N126" s="167" t="str">
        <f>IF(Dane!P100="","",Dane!P100)</f>
        <v/>
      </c>
      <c r="O126" s="167" t="str">
        <f>IF(Dane!Q100="","",Dane!Q100)</f>
        <v/>
      </c>
      <c r="P126" s="167" t="str">
        <f>IF(Dane!R100="","",Dane!R100)</f>
        <v/>
      </c>
      <c r="Q126" s="167" t="str">
        <f>IF(Dane!S100="","",Dane!S100)</f>
        <v/>
      </c>
      <c r="R126" s="167" t="str">
        <f>IF(Dane!T100="","",Dane!T100)</f>
        <v/>
      </c>
      <c r="S126" s="167" t="str">
        <f>IF(Dane!U100="","",Dane!U100)</f>
        <v/>
      </c>
      <c r="T126" s="167" t="str">
        <f>IF(Dane!V100="","",Dane!V100)</f>
        <v/>
      </c>
      <c r="U126" s="167" t="str">
        <f>IF(Dane!W100="","",Dane!W100)</f>
        <v/>
      </c>
      <c r="V126" s="167" t="str">
        <f>IF(Dane!X100="","",Dane!X100)</f>
        <v/>
      </c>
      <c r="W126" s="167" t="str">
        <f>IF(Dane!Y100="","",Dane!Y100)</f>
        <v/>
      </c>
      <c r="X126" s="167" t="str">
        <f>IF(Dane!Z100="","",Dane!Z100)</f>
        <v/>
      </c>
      <c r="Y126" s="167" t="str">
        <f>IF(Dane!AA100="","",Dane!AA100)</f>
        <v/>
      </c>
      <c r="Z126" s="167" t="str">
        <f>IF(Dane!AB100="","",Dane!AB100)</f>
        <v/>
      </c>
      <c r="AA126" s="167" t="str">
        <f>IF(Dane!AC100="","",Dane!AC100)</f>
        <v/>
      </c>
      <c r="AB126" s="167" t="str">
        <f>IF(Dane!AD100="","",Dane!AD100)</f>
        <v/>
      </c>
      <c r="AC126" s="167" t="str">
        <f>IF(Dane!AE100="","",Dane!AE100)</f>
        <v/>
      </c>
      <c r="AD126" s="167" t="str">
        <f>IF(Dane!AF100="","",Dane!AF100)</f>
        <v/>
      </c>
      <c r="AE126" s="167" t="str">
        <f>IF(Dane!AG100="","",Dane!AG100)</f>
        <v/>
      </c>
      <c r="AF126" s="167" t="str">
        <f>IF(Dane!AH100="","",Dane!AH100)</f>
        <v/>
      </c>
      <c r="AG126" s="167" t="str">
        <f>IF(Dane!AI100="","",Dane!AI100)</f>
        <v/>
      </c>
      <c r="AH126" s="167" t="str">
        <f>IF(Dane!AJ100="","",Dane!AJ100)</f>
        <v/>
      </c>
      <c r="AI126" s="167" t="str">
        <f>IF(Dane!AK100="","",Dane!AK100)</f>
        <v/>
      </c>
      <c r="AJ126" s="167" t="str">
        <f>IF(Dane!AL100="","",Dane!AL100)</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115</v>
      </c>
    </row>
    <row r="128" spans="1:66" s="1" customFormat="1" ht="11.25" customHeight="1">
      <c r="A128" s="796" t="s">
        <v>116</v>
      </c>
      <c r="B128" s="798" t="s">
        <v>117</v>
      </c>
      <c r="C128" s="794" t="s">
        <v>118</v>
      </c>
      <c r="D128" s="800"/>
      <c r="E128" s="802"/>
      <c r="F128" s="794" t="s">
        <v>119</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Faza oper.</v>
      </c>
      <c r="W128" s="335" t="str">
        <f t="shared" si="29"/>
        <v>Faza oper.</v>
      </c>
      <c r="X128" s="335" t="str">
        <f t="shared" si="29"/>
        <v>Faza oper.</v>
      </c>
      <c r="Y128" s="335" t="str">
        <f t="shared" si="29"/>
        <v>Faza oper.</v>
      </c>
      <c r="Z128" s="335" t="str">
        <f t="shared" si="29"/>
        <v>Faza oper.</v>
      </c>
      <c r="AA128" s="335" t="str">
        <f t="shared" si="29"/>
        <v>Faza oper.</v>
      </c>
      <c r="AB128" s="335" t="str">
        <f t="shared" si="29"/>
        <v>Faza oper.</v>
      </c>
      <c r="AC128" s="335" t="str">
        <f t="shared" si="29"/>
        <v>Faza oper.</v>
      </c>
      <c r="AD128" s="335" t="str">
        <f t="shared" si="29"/>
        <v>Faza oper.</v>
      </c>
      <c r="AE128" s="335" t="str">
        <f t="shared" si="29"/>
        <v>Faza oper.</v>
      </c>
      <c r="AF128" s="335" t="str">
        <f t="shared" si="29"/>
        <v/>
      </c>
      <c r="AG128" s="335" t="str">
        <f t="shared" si="29"/>
        <v/>
      </c>
      <c r="AH128" s="335" t="str">
        <f t="shared" si="29"/>
        <v/>
      </c>
      <c r="AI128" s="335" t="str">
        <f t="shared" si="29"/>
        <v/>
      </c>
      <c r="AJ128" s="335" t="str">
        <f t="shared" si="29"/>
        <v/>
      </c>
    </row>
    <row r="129" spans="1:66" s="1" customFormat="1">
      <c r="A129" s="797"/>
      <c r="B129" s="799"/>
      <c r="C129" s="795"/>
      <c r="D129" s="801"/>
      <c r="E129" s="803"/>
      <c r="F129" s="795"/>
      <c r="G129" s="12">
        <f t="shared" ref="G129:AJ129" si="30">IF(G$84="","",G$84)</f>
        <v>2021</v>
      </c>
      <c r="H129" s="12">
        <f t="shared" si="30"/>
        <v>2022</v>
      </c>
      <c r="I129" s="12">
        <f t="shared" si="30"/>
        <v>2023</v>
      </c>
      <c r="J129" s="12">
        <f t="shared" si="30"/>
        <v>2024</v>
      </c>
      <c r="K129" s="12">
        <f t="shared" si="30"/>
        <v>2025</v>
      </c>
      <c r="L129" s="12">
        <f t="shared" si="30"/>
        <v>2026</v>
      </c>
      <c r="M129" s="12">
        <f t="shared" si="30"/>
        <v>2027</v>
      </c>
      <c r="N129" s="12">
        <f t="shared" si="30"/>
        <v>2028</v>
      </c>
      <c r="O129" s="12">
        <f t="shared" si="30"/>
        <v>2029</v>
      </c>
      <c r="P129" s="12">
        <f t="shared" si="30"/>
        <v>2030</v>
      </c>
      <c r="Q129" s="12">
        <f t="shared" si="30"/>
        <v>2031</v>
      </c>
      <c r="R129" s="12">
        <f t="shared" si="30"/>
        <v>2032</v>
      </c>
      <c r="S129" s="12">
        <f t="shared" si="30"/>
        <v>2033</v>
      </c>
      <c r="T129" s="12">
        <f t="shared" si="30"/>
        <v>2034</v>
      </c>
      <c r="U129" s="12">
        <f t="shared" si="30"/>
        <v>2035</v>
      </c>
      <c r="V129" s="12">
        <f t="shared" si="30"/>
        <v>2036</v>
      </c>
      <c r="W129" s="12">
        <f t="shared" si="30"/>
        <v>2037</v>
      </c>
      <c r="X129" s="12">
        <f t="shared" si="30"/>
        <v>2038</v>
      </c>
      <c r="Y129" s="12">
        <f t="shared" si="30"/>
        <v>2039</v>
      </c>
      <c r="Z129" s="12">
        <f t="shared" si="30"/>
        <v>2040</v>
      </c>
      <c r="AA129" s="12">
        <f t="shared" si="30"/>
        <v>2041</v>
      </c>
      <c r="AB129" s="12">
        <f t="shared" si="30"/>
        <v>2042</v>
      </c>
      <c r="AC129" s="12">
        <f t="shared" si="30"/>
        <v>2043</v>
      </c>
      <c r="AD129" s="12">
        <f t="shared" si="30"/>
        <v>2044</v>
      </c>
      <c r="AE129" s="12">
        <f t="shared" si="30"/>
        <v>2045</v>
      </c>
      <c r="AF129" s="12" t="str">
        <f t="shared" si="30"/>
        <v/>
      </c>
      <c r="AG129" s="12" t="str">
        <f t="shared" si="30"/>
        <v/>
      </c>
      <c r="AH129" s="12" t="str">
        <f t="shared" si="30"/>
        <v/>
      </c>
      <c r="AI129" s="12" t="str">
        <f t="shared" si="30"/>
        <v/>
      </c>
      <c r="AJ129" s="12" t="str">
        <f t="shared" si="30"/>
        <v/>
      </c>
    </row>
    <row r="130" spans="1:66" s="62" customFormat="1">
      <c r="A130" s="71">
        <v>1</v>
      </c>
      <c r="B130" s="10" t="s">
        <v>314</v>
      </c>
      <c r="C130" s="174">
        <f>SUM(G130:AJ130)</f>
        <v>0</v>
      </c>
      <c r="D130" s="337" t="str">
        <f>IF(C130&gt;F130,"Przekroczona wartość rezerw","")</f>
        <v/>
      </c>
      <c r="E130" s="338"/>
      <c r="F130" s="339">
        <f>10%*C185</f>
        <v>0</v>
      </c>
      <c r="G130" s="388" t="str">
        <f>IF(Dane!I104="","",Dane!I104)</f>
        <v/>
      </c>
      <c r="H130" s="339" t="str">
        <f>IF(Dane!J104="","",Dane!J104)</f>
        <v/>
      </c>
      <c r="I130" s="339" t="str">
        <f>IF(Dane!K104="","",Dane!K104)</f>
        <v/>
      </c>
      <c r="J130" s="339" t="str">
        <f>IF(Dane!L104="","",Dane!L104)</f>
        <v/>
      </c>
      <c r="K130" s="339" t="str">
        <f>IF(Dane!M104="","",Dane!M104)</f>
        <v/>
      </c>
      <c r="L130" s="339" t="str">
        <f>IF(Dane!N104="","",Dane!N104)</f>
        <v/>
      </c>
      <c r="M130" s="339" t="str">
        <f>IF(Dane!O104="","",Dane!O104)</f>
        <v/>
      </c>
      <c r="N130" s="339" t="str">
        <f>IF(Dane!P104="","",Dane!P104)</f>
        <v/>
      </c>
      <c r="O130" s="339" t="str">
        <f>IF(Dane!Q104="","",Dane!Q104)</f>
        <v/>
      </c>
      <c r="P130" s="339" t="str">
        <f>IF(Dane!R104="","",Dane!R104)</f>
        <v/>
      </c>
      <c r="Q130" s="339" t="str">
        <f>IF(Dane!S104="","",Dane!S104)</f>
        <v/>
      </c>
      <c r="R130" s="339" t="str">
        <f>IF(Dane!T104="","",Dane!T104)</f>
        <v/>
      </c>
      <c r="S130" s="339" t="str">
        <f>IF(Dane!U104="","",Dane!U104)</f>
        <v/>
      </c>
      <c r="T130" s="339" t="str">
        <f>IF(Dane!V104="","",Dane!V104)</f>
        <v/>
      </c>
      <c r="U130" s="339" t="str">
        <f>IF(Dane!W104="","",Dane!W104)</f>
        <v/>
      </c>
      <c r="V130" s="339" t="str">
        <f>IF(Dane!X104="","",Dane!X104)</f>
        <v/>
      </c>
      <c r="W130" s="339" t="str">
        <f>IF(Dane!Y104="","",Dane!Y104)</f>
        <v/>
      </c>
      <c r="X130" s="339" t="str">
        <f>IF(Dane!Z104="","",Dane!Z104)</f>
        <v/>
      </c>
      <c r="Y130" s="339" t="str">
        <f>IF(Dane!AA104="","",Dane!AA104)</f>
        <v/>
      </c>
      <c r="Z130" s="339" t="str">
        <f>IF(Dane!AB104="","",Dane!AB104)</f>
        <v/>
      </c>
      <c r="AA130" s="339" t="str">
        <f>IF(Dane!AC104="","",Dane!AC104)</f>
        <v/>
      </c>
      <c r="AB130" s="339" t="str">
        <f>IF(Dane!AD104="","",Dane!AD104)</f>
        <v/>
      </c>
      <c r="AC130" s="339" t="str">
        <f>IF(Dane!AE104="","",Dane!AE104)</f>
        <v/>
      </c>
      <c r="AD130" s="339" t="str">
        <f>IF(Dane!AF104="","",Dane!AF104)</f>
        <v/>
      </c>
      <c r="AE130" s="339" t="str">
        <f>IF(Dane!AG104="","",Dane!AG104)</f>
        <v/>
      </c>
      <c r="AF130" s="339" t="str">
        <f>IF(Dane!AH104="","",Dane!AH104)</f>
        <v/>
      </c>
      <c r="AG130" s="339" t="str">
        <f>IF(Dane!AI104="","",Dane!AI104)</f>
        <v/>
      </c>
      <c r="AH130" s="339" t="str">
        <f>IF(Dane!AJ104="","",Dane!AJ104)</f>
        <v/>
      </c>
      <c r="AI130" s="339" t="str">
        <f>IF(Dane!AK104="","",Dane!AK104)</f>
        <v/>
      </c>
      <c r="AJ130" s="339" t="str">
        <f>IF(Dane!AL104="","",Dane!AL104)</f>
        <v/>
      </c>
    </row>
    <row r="131" spans="1:66" s="317" customFormat="1" ht="19.5" customHeight="1">
      <c r="A131" s="316"/>
      <c r="B131" s="317" t="s">
        <v>121</v>
      </c>
    </row>
    <row r="132" spans="1:66" s="1" customFormat="1">
      <c r="A132" s="796" t="s">
        <v>123</v>
      </c>
      <c r="B132" s="798" t="s">
        <v>124</v>
      </c>
      <c r="C132" s="794" t="s">
        <v>110</v>
      </c>
      <c r="D132" s="794" t="s">
        <v>111</v>
      </c>
      <c r="E132" s="804" t="s">
        <v>112</v>
      </c>
      <c r="F132" s="794" t="s">
        <v>125</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Faza oper.</v>
      </c>
      <c r="W132" s="335" t="str">
        <f t="shared" si="31"/>
        <v>Faza oper.</v>
      </c>
      <c r="X132" s="335" t="str">
        <f t="shared" si="31"/>
        <v>Faza oper.</v>
      </c>
      <c r="Y132" s="335" t="str">
        <f t="shared" si="31"/>
        <v>Faza oper.</v>
      </c>
      <c r="Z132" s="335" t="str">
        <f t="shared" si="31"/>
        <v>Faza oper.</v>
      </c>
      <c r="AA132" s="335" t="str">
        <f t="shared" si="31"/>
        <v>Faza oper.</v>
      </c>
      <c r="AB132" s="335" t="str">
        <f t="shared" si="31"/>
        <v>Faza oper.</v>
      </c>
      <c r="AC132" s="335" t="str">
        <f t="shared" si="31"/>
        <v>Faza oper.</v>
      </c>
      <c r="AD132" s="335" t="str">
        <f t="shared" si="31"/>
        <v>Faza oper.</v>
      </c>
      <c r="AE132" s="335" t="str">
        <f t="shared" si="31"/>
        <v>Faza oper.</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Faza oper.</v>
      </c>
      <c r="BA132" s="336" t="str">
        <f t="shared" si="32"/>
        <v>Faza oper.</v>
      </c>
      <c r="BB132" s="336" t="str">
        <f t="shared" si="32"/>
        <v>Faza oper.</v>
      </c>
      <c r="BC132" s="336" t="str">
        <f t="shared" si="32"/>
        <v>Faza oper.</v>
      </c>
      <c r="BD132" s="336" t="str">
        <f t="shared" si="32"/>
        <v>Faza oper.</v>
      </c>
      <c r="BE132" s="336" t="str">
        <f t="shared" si="32"/>
        <v>Faza oper.</v>
      </c>
      <c r="BF132" s="336" t="str">
        <f t="shared" si="32"/>
        <v>Faza oper.</v>
      </c>
      <c r="BG132" s="336" t="str">
        <f t="shared" si="32"/>
        <v>Faza oper.</v>
      </c>
      <c r="BH132" s="336" t="str">
        <f t="shared" si="32"/>
        <v>Faza oper.</v>
      </c>
      <c r="BI132" s="336" t="str">
        <f t="shared" si="32"/>
        <v>Faza oper.</v>
      </c>
      <c r="BJ132" s="336" t="str">
        <f t="shared" si="32"/>
        <v/>
      </c>
      <c r="BK132" s="336" t="str">
        <f t="shared" si="32"/>
        <v/>
      </c>
      <c r="BL132" s="336" t="str">
        <f t="shared" si="32"/>
        <v/>
      </c>
      <c r="BM132" s="336" t="str">
        <f t="shared" si="32"/>
        <v/>
      </c>
      <c r="BN132" s="336" t="str">
        <f t="shared" si="32"/>
        <v/>
      </c>
    </row>
    <row r="133" spans="1:66" s="1" customFormat="1">
      <c r="A133" s="797"/>
      <c r="B133" s="799"/>
      <c r="C133" s="795"/>
      <c r="D133" s="795"/>
      <c r="E133" s="805"/>
      <c r="F133" s="795"/>
      <c r="G133" s="12">
        <f t="shared" ref="G133:AJ133" si="33">IF(G$84="","",G$84)</f>
        <v>2021</v>
      </c>
      <c r="H133" s="12">
        <f t="shared" si="33"/>
        <v>2022</v>
      </c>
      <c r="I133" s="12">
        <f t="shared" si="33"/>
        <v>2023</v>
      </c>
      <c r="J133" s="12">
        <f t="shared" si="33"/>
        <v>2024</v>
      </c>
      <c r="K133" s="12">
        <f t="shared" si="33"/>
        <v>2025</v>
      </c>
      <c r="L133" s="12">
        <f t="shared" si="33"/>
        <v>2026</v>
      </c>
      <c r="M133" s="12">
        <f t="shared" si="33"/>
        <v>2027</v>
      </c>
      <c r="N133" s="12">
        <f t="shared" si="33"/>
        <v>2028</v>
      </c>
      <c r="O133" s="12">
        <f t="shared" si="33"/>
        <v>2029</v>
      </c>
      <c r="P133" s="12">
        <f t="shared" si="33"/>
        <v>2030</v>
      </c>
      <c r="Q133" s="12">
        <f t="shared" si="33"/>
        <v>2031</v>
      </c>
      <c r="R133" s="12">
        <f t="shared" si="33"/>
        <v>2032</v>
      </c>
      <c r="S133" s="12">
        <f t="shared" si="33"/>
        <v>2033</v>
      </c>
      <c r="T133" s="12">
        <f t="shared" si="33"/>
        <v>2034</v>
      </c>
      <c r="U133" s="12">
        <f t="shared" si="33"/>
        <v>2035</v>
      </c>
      <c r="V133" s="12">
        <f t="shared" si="33"/>
        <v>2036</v>
      </c>
      <c r="W133" s="12">
        <f t="shared" si="33"/>
        <v>2037</v>
      </c>
      <c r="X133" s="12">
        <f t="shared" si="33"/>
        <v>2038</v>
      </c>
      <c r="Y133" s="12">
        <f t="shared" si="33"/>
        <v>2039</v>
      </c>
      <c r="Z133" s="12">
        <f t="shared" si="33"/>
        <v>2040</v>
      </c>
      <c r="AA133" s="12">
        <f t="shared" si="33"/>
        <v>2041</v>
      </c>
      <c r="AB133" s="12">
        <f t="shared" si="33"/>
        <v>2042</v>
      </c>
      <c r="AC133" s="12">
        <f t="shared" si="33"/>
        <v>2043</v>
      </c>
      <c r="AD133" s="12">
        <f t="shared" si="33"/>
        <v>2044</v>
      </c>
      <c r="AE133" s="12">
        <f t="shared" si="33"/>
        <v>2045</v>
      </c>
      <c r="AF133" s="12" t="str">
        <f t="shared" si="33"/>
        <v/>
      </c>
      <c r="AG133" s="12" t="str">
        <f t="shared" si="33"/>
        <v/>
      </c>
      <c r="AH133" s="12" t="str">
        <f t="shared" si="33"/>
        <v/>
      </c>
      <c r="AI133" s="12" t="str">
        <f t="shared" si="33"/>
        <v/>
      </c>
      <c r="AJ133" s="12" t="str">
        <f t="shared" si="33"/>
        <v/>
      </c>
      <c r="AK133" s="19">
        <f t="shared" ref="AK133:BN133" si="34">IF(G$84="","",G$84)</f>
        <v>2021</v>
      </c>
      <c r="AL133" s="19">
        <f t="shared" si="34"/>
        <v>2022</v>
      </c>
      <c r="AM133" s="19">
        <f t="shared" si="34"/>
        <v>2023</v>
      </c>
      <c r="AN133" s="19">
        <f t="shared" si="34"/>
        <v>2024</v>
      </c>
      <c r="AO133" s="19">
        <f t="shared" si="34"/>
        <v>2025</v>
      </c>
      <c r="AP133" s="19">
        <f t="shared" si="34"/>
        <v>2026</v>
      </c>
      <c r="AQ133" s="19">
        <f t="shared" si="34"/>
        <v>2027</v>
      </c>
      <c r="AR133" s="19">
        <f t="shared" si="34"/>
        <v>2028</v>
      </c>
      <c r="AS133" s="19">
        <f t="shared" si="34"/>
        <v>2029</v>
      </c>
      <c r="AT133" s="19">
        <f t="shared" si="34"/>
        <v>2030</v>
      </c>
      <c r="AU133" s="19">
        <f t="shared" si="34"/>
        <v>2031</v>
      </c>
      <c r="AV133" s="19">
        <f t="shared" si="34"/>
        <v>2032</v>
      </c>
      <c r="AW133" s="19">
        <f t="shared" si="34"/>
        <v>2033</v>
      </c>
      <c r="AX133" s="19">
        <f t="shared" si="34"/>
        <v>2034</v>
      </c>
      <c r="AY133" s="19">
        <f t="shared" si="34"/>
        <v>2035</v>
      </c>
      <c r="AZ133" s="19">
        <f t="shared" si="34"/>
        <v>2036</v>
      </c>
      <c r="BA133" s="19">
        <f t="shared" si="34"/>
        <v>2037</v>
      </c>
      <c r="BB133" s="19">
        <f t="shared" si="34"/>
        <v>2038</v>
      </c>
      <c r="BC133" s="19">
        <f t="shared" si="34"/>
        <v>2039</v>
      </c>
      <c r="BD133" s="19">
        <f t="shared" si="34"/>
        <v>2040</v>
      </c>
      <c r="BE133" s="19">
        <f t="shared" si="34"/>
        <v>2041</v>
      </c>
      <c r="BF133" s="19">
        <f t="shared" si="34"/>
        <v>2042</v>
      </c>
      <c r="BG133" s="19">
        <f t="shared" si="34"/>
        <v>2043</v>
      </c>
      <c r="BH133" s="19">
        <f t="shared" si="34"/>
        <v>2044</v>
      </c>
      <c r="BI133" s="19">
        <f t="shared" si="34"/>
        <v>2045</v>
      </c>
      <c r="BJ133" s="19" t="str">
        <f t="shared" si="34"/>
        <v/>
      </c>
      <c r="BK133" s="19" t="str">
        <f t="shared" si="34"/>
        <v/>
      </c>
      <c r="BL133" s="19" t="str">
        <f t="shared" si="34"/>
        <v/>
      </c>
      <c r="BM133" s="19" t="str">
        <f t="shared" si="34"/>
        <v/>
      </c>
      <c r="BN133" s="19" t="str">
        <f t="shared" si="34"/>
        <v/>
      </c>
    </row>
    <row r="134" spans="1:66" s="3" customFormat="1">
      <c r="A134" s="34" t="s">
        <v>126</v>
      </c>
      <c r="B134" s="54" t="s">
        <v>127</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125</v>
      </c>
      <c r="G135" s="388" t="str">
        <f>IF(Dane!I109="","",Dane!I109)</f>
        <v/>
      </c>
      <c r="H135" s="388" t="str">
        <f>IF(Dane!J109="","",Dane!J109)</f>
        <v/>
      </c>
      <c r="I135" s="388" t="str">
        <f>IF(Dane!K109="","",Dane!K109)</f>
        <v/>
      </c>
      <c r="J135" s="388" t="str">
        <f>IF(Dane!L109="","",Dane!L109)</f>
        <v/>
      </c>
      <c r="K135" s="388" t="str">
        <f>IF(Dane!M109="","",Dane!M109)</f>
        <v/>
      </c>
      <c r="L135" s="388" t="str">
        <f>IF(Dane!N109="","",Dane!N109)</f>
        <v/>
      </c>
      <c r="M135" s="388" t="str">
        <f>IF(Dane!O109="","",Dane!O109)</f>
        <v/>
      </c>
      <c r="N135" s="388" t="str">
        <f>IF(Dane!P109="","",Dane!P109)</f>
        <v/>
      </c>
      <c r="O135" s="388" t="str">
        <f>IF(Dane!Q109="","",Dane!Q109)</f>
        <v/>
      </c>
      <c r="P135" s="388" t="str">
        <f>IF(Dane!R109="","",Dane!R109)</f>
        <v/>
      </c>
      <c r="Q135" s="388" t="str">
        <f>IF(Dane!S109="","",Dane!S109)</f>
        <v/>
      </c>
      <c r="R135" s="388" t="str">
        <f>IF(Dane!T109="","",Dane!T109)</f>
        <v/>
      </c>
      <c r="S135" s="388" t="str">
        <f>IF(Dane!U109="","",Dane!U109)</f>
        <v/>
      </c>
      <c r="T135" s="388" t="str">
        <f>IF(Dane!V109="","",Dane!V109)</f>
        <v/>
      </c>
      <c r="U135" s="388" t="str">
        <f>IF(Dane!W109="","",Dane!W109)</f>
        <v/>
      </c>
      <c r="V135" s="388" t="str">
        <f>IF(Dane!X109="","",Dane!X109)</f>
        <v/>
      </c>
      <c r="W135" s="388" t="str">
        <f>IF(Dane!Y109="","",Dane!Y109)</f>
        <v/>
      </c>
      <c r="X135" s="388" t="str">
        <f>IF(Dane!Z109="","",Dane!Z109)</f>
        <v/>
      </c>
      <c r="Y135" s="388" t="str">
        <f>IF(Dane!AA109="","",Dane!AA109)</f>
        <v/>
      </c>
      <c r="Z135" s="388" t="str">
        <f>IF(Dane!AB109="","",Dane!AB109)</f>
        <v/>
      </c>
      <c r="AA135" s="388" t="str">
        <f>IF(Dane!AC109="","",Dane!AC109)</f>
        <v/>
      </c>
      <c r="AB135" s="388" t="str">
        <f>IF(Dane!AD109="","",Dane!AD109)</f>
        <v/>
      </c>
      <c r="AC135" s="388" t="str">
        <f>IF(Dane!AE109="","",Dane!AE109)</f>
        <v/>
      </c>
      <c r="AD135" s="388" t="str">
        <f>IF(Dane!AF109="","",Dane!AF109)</f>
        <v/>
      </c>
      <c r="AE135" s="388" t="str">
        <f>IF(Dane!AG109="","",Dane!AG109)</f>
        <v/>
      </c>
      <c r="AF135" s="388" t="str">
        <f>IF(Dane!AH109="","",Dane!AH109)</f>
        <v/>
      </c>
      <c r="AG135" s="388" t="str">
        <f>IF(Dane!AI109="","",Dane!AI109)</f>
        <v/>
      </c>
      <c r="AH135" s="388" t="str">
        <f>IF(Dane!AJ109="","",Dane!AJ109)</f>
        <v/>
      </c>
      <c r="AI135" s="388" t="str">
        <f>IF(Dane!AK109="","",Dane!AK109)</f>
        <v/>
      </c>
      <c r="AJ135" s="388" t="str">
        <f>IF(Dane!AL109="","",Dane!AL109)</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125</v>
      </c>
      <c r="G136" s="389" t="str">
        <f>IF(Dane!I110="","",Dane!I110)</f>
        <v/>
      </c>
      <c r="H136" s="389" t="str">
        <f>IF(Dane!J110="","",Dane!J110)</f>
        <v/>
      </c>
      <c r="I136" s="389" t="str">
        <f>IF(Dane!K110="","",Dane!K110)</f>
        <v/>
      </c>
      <c r="J136" s="389" t="str">
        <f>IF(Dane!L110="","",Dane!L110)</f>
        <v/>
      </c>
      <c r="K136" s="389" t="str">
        <f>IF(Dane!M110="","",Dane!M110)</f>
        <v/>
      </c>
      <c r="L136" s="389" t="str">
        <f>IF(Dane!N110="","",Dane!N110)</f>
        <v/>
      </c>
      <c r="M136" s="389" t="str">
        <f>IF(Dane!O110="","",Dane!O110)</f>
        <v/>
      </c>
      <c r="N136" s="389" t="str">
        <f>IF(Dane!P110="","",Dane!P110)</f>
        <v/>
      </c>
      <c r="O136" s="389" t="str">
        <f>IF(Dane!Q110="","",Dane!Q110)</f>
        <v/>
      </c>
      <c r="P136" s="389" t="str">
        <f>IF(Dane!R110="","",Dane!R110)</f>
        <v/>
      </c>
      <c r="Q136" s="389" t="str">
        <f>IF(Dane!S110="","",Dane!S110)</f>
        <v/>
      </c>
      <c r="R136" s="389" t="str">
        <f>IF(Dane!T110="","",Dane!T110)</f>
        <v/>
      </c>
      <c r="S136" s="389" t="str">
        <f>IF(Dane!U110="","",Dane!U110)</f>
        <v/>
      </c>
      <c r="T136" s="389" t="str">
        <f>IF(Dane!V110="","",Dane!V110)</f>
        <v/>
      </c>
      <c r="U136" s="389" t="str">
        <f>IF(Dane!W110="","",Dane!W110)</f>
        <v/>
      </c>
      <c r="V136" s="389" t="str">
        <f>IF(Dane!X110="","",Dane!X110)</f>
        <v/>
      </c>
      <c r="W136" s="389" t="str">
        <f>IF(Dane!Y110="","",Dane!Y110)</f>
        <v/>
      </c>
      <c r="X136" s="389" t="str">
        <f>IF(Dane!Z110="","",Dane!Z110)</f>
        <v/>
      </c>
      <c r="Y136" s="389" t="str">
        <f>IF(Dane!AA110="","",Dane!AA110)</f>
        <v/>
      </c>
      <c r="Z136" s="389" t="str">
        <f>IF(Dane!AB110="","",Dane!AB110)</f>
        <v/>
      </c>
      <c r="AA136" s="389" t="str">
        <f>IF(Dane!AC110="","",Dane!AC110)</f>
        <v/>
      </c>
      <c r="AB136" s="389" t="str">
        <f>IF(Dane!AD110="","",Dane!AD110)</f>
        <v/>
      </c>
      <c r="AC136" s="389" t="str">
        <f>IF(Dane!AE110="","",Dane!AE110)</f>
        <v/>
      </c>
      <c r="AD136" s="389" t="str">
        <f>IF(Dane!AF110="","",Dane!AF110)</f>
        <v/>
      </c>
      <c r="AE136" s="389" t="str">
        <f>IF(Dane!AG110="","",Dane!AG110)</f>
        <v/>
      </c>
      <c r="AF136" s="389" t="str">
        <f>IF(Dane!AH110="","",Dane!AH110)</f>
        <v/>
      </c>
      <c r="AG136" s="389" t="str">
        <f>IF(Dane!AI110="","",Dane!AI110)</f>
        <v/>
      </c>
      <c r="AH136" s="389" t="str">
        <f>IF(Dane!AJ110="","",Dane!AJ110)</f>
        <v/>
      </c>
      <c r="AI136" s="389" t="str">
        <f>IF(Dane!AK110="","",Dane!AK110)</f>
        <v/>
      </c>
      <c r="AJ136" s="389" t="str">
        <f>IF(Dane!AL110="","",Dane!AL110)</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125</v>
      </c>
      <c r="G137" s="389" t="str">
        <f>IF(Dane!I111="","",Dane!I111)</f>
        <v/>
      </c>
      <c r="H137" s="389" t="str">
        <f>IF(Dane!J111="","",Dane!J111)</f>
        <v/>
      </c>
      <c r="I137" s="389" t="str">
        <f>IF(Dane!K111="","",Dane!K111)</f>
        <v/>
      </c>
      <c r="J137" s="389" t="str">
        <f>IF(Dane!L111="","",Dane!L111)</f>
        <v/>
      </c>
      <c r="K137" s="389" t="str">
        <f>IF(Dane!M111="","",Dane!M111)</f>
        <v/>
      </c>
      <c r="L137" s="389" t="str">
        <f>IF(Dane!N111="","",Dane!N111)</f>
        <v/>
      </c>
      <c r="M137" s="389" t="str">
        <f>IF(Dane!O111="","",Dane!O111)</f>
        <v/>
      </c>
      <c r="N137" s="389" t="str">
        <f>IF(Dane!P111="","",Dane!P111)</f>
        <v/>
      </c>
      <c r="O137" s="389" t="str">
        <f>IF(Dane!Q111="","",Dane!Q111)</f>
        <v/>
      </c>
      <c r="P137" s="389" t="str">
        <f>IF(Dane!R111="","",Dane!R111)</f>
        <v/>
      </c>
      <c r="Q137" s="389" t="str">
        <f>IF(Dane!S111="","",Dane!S111)</f>
        <v/>
      </c>
      <c r="R137" s="389" t="str">
        <f>IF(Dane!T111="","",Dane!T111)</f>
        <v/>
      </c>
      <c r="S137" s="389" t="str">
        <f>IF(Dane!U111="","",Dane!U111)</f>
        <v/>
      </c>
      <c r="T137" s="389" t="str">
        <f>IF(Dane!V111="","",Dane!V111)</f>
        <v/>
      </c>
      <c r="U137" s="389" t="str">
        <f>IF(Dane!W111="","",Dane!W111)</f>
        <v/>
      </c>
      <c r="V137" s="389" t="str">
        <f>IF(Dane!X111="","",Dane!X111)</f>
        <v/>
      </c>
      <c r="W137" s="389" t="str">
        <f>IF(Dane!Y111="","",Dane!Y111)</f>
        <v/>
      </c>
      <c r="X137" s="389" t="str">
        <f>IF(Dane!Z111="","",Dane!Z111)</f>
        <v/>
      </c>
      <c r="Y137" s="389" t="str">
        <f>IF(Dane!AA111="","",Dane!AA111)</f>
        <v/>
      </c>
      <c r="Z137" s="389" t="str">
        <f>IF(Dane!AB111="","",Dane!AB111)</f>
        <v/>
      </c>
      <c r="AA137" s="389" t="str">
        <f>IF(Dane!AC111="","",Dane!AC111)</f>
        <v/>
      </c>
      <c r="AB137" s="389" t="str">
        <f>IF(Dane!AD111="","",Dane!AD111)</f>
        <v/>
      </c>
      <c r="AC137" s="389" t="str">
        <f>IF(Dane!AE111="","",Dane!AE111)</f>
        <v/>
      </c>
      <c r="AD137" s="389" t="str">
        <f>IF(Dane!AF111="","",Dane!AF111)</f>
        <v/>
      </c>
      <c r="AE137" s="389" t="str">
        <f>IF(Dane!AG111="","",Dane!AG111)</f>
        <v/>
      </c>
      <c r="AF137" s="389" t="str">
        <f>IF(Dane!AH111="","",Dane!AH111)</f>
        <v/>
      </c>
      <c r="AG137" s="389" t="str">
        <f>IF(Dane!AI111="","",Dane!AI111)</f>
        <v/>
      </c>
      <c r="AH137" s="389" t="str">
        <f>IF(Dane!AJ111="","",Dane!AJ111)</f>
        <v/>
      </c>
      <c r="AI137" s="389" t="str">
        <f>IF(Dane!AK111="","",Dane!AK111)</f>
        <v/>
      </c>
      <c r="AJ137" s="389" t="str">
        <f>IF(Dane!AL111="","",Dane!AL111)</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125</v>
      </c>
      <c r="G138" s="389" t="str">
        <f>IF(Dane!I112="","",Dane!I112)</f>
        <v/>
      </c>
      <c r="H138" s="389" t="str">
        <f>IF(Dane!J112="","",Dane!J112)</f>
        <v/>
      </c>
      <c r="I138" s="389" t="str">
        <f>IF(Dane!K112="","",Dane!K112)</f>
        <v/>
      </c>
      <c r="J138" s="389" t="str">
        <f>IF(Dane!L112="","",Dane!L112)</f>
        <v/>
      </c>
      <c r="K138" s="389" t="str">
        <f>IF(Dane!M112="","",Dane!M112)</f>
        <v/>
      </c>
      <c r="L138" s="389" t="str">
        <f>IF(Dane!N112="","",Dane!N112)</f>
        <v/>
      </c>
      <c r="M138" s="389" t="str">
        <f>IF(Dane!O112="","",Dane!O112)</f>
        <v/>
      </c>
      <c r="N138" s="389" t="str">
        <f>IF(Dane!P112="","",Dane!P112)</f>
        <v/>
      </c>
      <c r="O138" s="389" t="str">
        <f>IF(Dane!Q112="","",Dane!Q112)</f>
        <v/>
      </c>
      <c r="P138" s="389" t="str">
        <f>IF(Dane!R112="","",Dane!R112)</f>
        <v/>
      </c>
      <c r="Q138" s="389" t="str">
        <f>IF(Dane!S112="","",Dane!S112)</f>
        <v/>
      </c>
      <c r="R138" s="389" t="str">
        <f>IF(Dane!T112="","",Dane!T112)</f>
        <v/>
      </c>
      <c r="S138" s="389" t="str">
        <f>IF(Dane!U112="","",Dane!U112)</f>
        <v/>
      </c>
      <c r="T138" s="389" t="str">
        <f>IF(Dane!V112="","",Dane!V112)</f>
        <v/>
      </c>
      <c r="U138" s="389" t="str">
        <f>IF(Dane!W112="","",Dane!W112)</f>
        <v/>
      </c>
      <c r="V138" s="389" t="str">
        <f>IF(Dane!X112="","",Dane!X112)</f>
        <v/>
      </c>
      <c r="W138" s="389" t="str">
        <f>IF(Dane!Y112="","",Dane!Y112)</f>
        <v/>
      </c>
      <c r="X138" s="389" t="str">
        <f>IF(Dane!Z112="","",Dane!Z112)</f>
        <v/>
      </c>
      <c r="Y138" s="389" t="str">
        <f>IF(Dane!AA112="","",Dane!AA112)</f>
        <v/>
      </c>
      <c r="Z138" s="389" t="str">
        <f>IF(Dane!AB112="","",Dane!AB112)</f>
        <v/>
      </c>
      <c r="AA138" s="389" t="str">
        <f>IF(Dane!AC112="","",Dane!AC112)</f>
        <v/>
      </c>
      <c r="AB138" s="389" t="str">
        <f>IF(Dane!AD112="","",Dane!AD112)</f>
        <v/>
      </c>
      <c r="AC138" s="389" t="str">
        <f>IF(Dane!AE112="","",Dane!AE112)</f>
        <v/>
      </c>
      <c r="AD138" s="389" t="str">
        <f>IF(Dane!AF112="","",Dane!AF112)</f>
        <v/>
      </c>
      <c r="AE138" s="389" t="str">
        <f>IF(Dane!AG112="","",Dane!AG112)</f>
        <v/>
      </c>
      <c r="AF138" s="389" t="str">
        <f>IF(Dane!AH112="","",Dane!AH112)</f>
        <v/>
      </c>
      <c r="AG138" s="389" t="str">
        <f>IF(Dane!AI112="","",Dane!AI112)</f>
        <v/>
      </c>
      <c r="AH138" s="389" t="str">
        <f>IF(Dane!AJ112="","",Dane!AJ112)</f>
        <v/>
      </c>
      <c r="AI138" s="389" t="str">
        <f>IF(Dane!AK112="","",Dane!AK112)</f>
        <v/>
      </c>
      <c r="AJ138" s="389" t="str">
        <f>IF(Dane!AL112="","",Dane!AL112)</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125</v>
      </c>
      <c r="G139" s="389" t="str">
        <f>IF(Dane!I113="","",Dane!I113)</f>
        <v/>
      </c>
      <c r="H139" s="389" t="str">
        <f>IF(Dane!J113="","",Dane!J113)</f>
        <v/>
      </c>
      <c r="I139" s="389" t="str">
        <f>IF(Dane!K113="","",Dane!K113)</f>
        <v/>
      </c>
      <c r="J139" s="389" t="str">
        <f>IF(Dane!L113="","",Dane!L113)</f>
        <v/>
      </c>
      <c r="K139" s="389" t="str">
        <f>IF(Dane!M113="","",Dane!M113)</f>
        <v/>
      </c>
      <c r="L139" s="389" t="str">
        <f>IF(Dane!N113="","",Dane!N113)</f>
        <v/>
      </c>
      <c r="M139" s="389" t="str">
        <f>IF(Dane!O113="","",Dane!O113)</f>
        <v/>
      </c>
      <c r="N139" s="389" t="str">
        <f>IF(Dane!P113="","",Dane!P113)</f>
        <v/>
      </c>
      <c r="O139" s="389" t="str">
        <f>IF(Dane!Q113="","",Dane!Q113)</f>
        <v/>
      </c>
      <c r="P139" s="389" t="str">
        <f>IF(Dane!R113="","",Dane!R113)</f>
        <v/>
      </c>
      <c r="Q139" s="389" t="str">
        <f>IF(Dane!S113="","",Dane!S113)</f>
        <v/>
      </c>
      <c r="R139" s="389" t="str">
        <f>IF(Dane!T113="","",Dane!T113)</f>
        <v/>
      </c>
      <c r="S139" s="389" t="str">
        <f>IF(Dane!U113="","",Dane!U113)</f>
        <v/>
      </c>
      <c r="T139" s="389" t="str">
        <f>IF(Dane!V113="","",Dane!V113)</f>
        <v/>
      </c>
      <c r="U139" s="389" t="str">
        <f>IF(Dane!W113="","",Dane!W113)</f>
        <v/>
      </c>
      <c r="V139" s="389" t="str">
        <f>IF(Dane!X113="","",Dane!X113)</f>
        <v/>
      </c>
      <c r="W139" s="389" t="str">
        <f>IF(Dane!Y113="","",Dane!Y113)</f>
        <v/>
      </c>
      <c r="X139" s="389" t="str">
        <f>IF(Dane!Z113="","",Dane!Z113)</f>
        <v/>
      </c>
      <c r="Y139" s="389" t="str">
        <f>IF(Dane!AA113="","",Dane!AA113)</f>
        <v/>
      </c>
      <c r="Z139" s="389" t="str">
        <f>IF(Dane!AB113="","",Dane!AB113)</f>
        <v/>
      </c>
      <c r="AA139" s="389" t="str">
        <f>IF(Dane!AC113="","",Dane!AC113)</f>
        <v/>
      </c>
      <c r="AB139" s="389" t="str">
        <f>IF(Dane!AD113="","",Dane!AD113)</f>
        <v/>
      </c>
      <c r="AC139" s="389" t="str">
        <f>IF(Dane!AE113="","",Dane!AE113)</f>
        <v/>
      </c>
      <c r="AD139" s="389" t="str">
        <f>IF(Dane!AF113="","",Dane!AF113)</f>
        <v/>
      </c>
      <c r="AE139" s="389" t="str">
        <f>IF(Dane!AG113="","",Dane!AG113)</f>
        <v/>
      </c>
      <c r="AF139" s="389" t="str">
        <f>IF(Dane!AH113="","",Dane!AH113)</f>
        <v/>
      </c>
      <c r="AG139" s="389" t="str">
        <f>IF(Dane!AI113="","",Dane!AI113)</f>
        <v/>
      </c>
      <c r="AH139" s="389" t="str">
        <f>IF(Dane!AJ113="","",Dane!AJ113)</f>
        <v/>
      </c>
      <c r="AI139" s="389" t="str">
        <f>IF(Dane!AK113="","",Dane!AK113)</f>
        <v/>
      </c>
      <c r="AJ139" s="389" t="str">
        <f>IF(Dane!AL113="","",Dane!AL113)</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125</v>
      </c>
      <c r="G140" s="389" t="str">
        <f>IF(Dane!I114="","",Dane!I114)</f>
        <v/>
      </c>
      <c r="H140" s="389" t="str">
        <f>IF(Dane!J114="","",Dane!J114)</f>
        <v/>
      </c>
      <c r="I140" s="389" t="str">
        <f>IF(Dane!K114="","",Dane!K114)</f>
        <v/>
      </c>
      <c r="J140" s="389" t="str">
        <f>IF(Dane!L114="","",Dane!L114)</f>
        <v/>
      </c>
      <c r="K140" s="389" t="str">
        <f>IF(Dane!M114="","",Dane!M114)</f>
        <v/>
      </c>
      <c r="L140" s="389" t="str">
        <f>IF(Dane!N114="","",Dane!N114)</f>
        <v/>
      </c>
      <c r="M140" s="389" t="str">
        <f>IF(Dane!O114="","",Dane!O114)</f>
        <v/>
      </c>
      <c r="N140" s="389" t="str">
        <f>IF(Dane!P114="","",Dane!P114)</f>
        <v/>
      </c>
      <c r="O140" s="389" t="str">
        <f>IF(Dane!Q114="","",Dane!Q114)</f>
        <v/>
      </c>
      <c r="P140" s="389" t="str">
        <f>IF(Dane!R114="","",Dane!R114)</f>
        <v/>
      </c>
      <c r="Q140" s="389" t="str">
        <f>IF(Dane!S114="","",Dane!S114)</f>
        <v/>
      </c>
      <c r="R140" s="389" t="str">
        <f>IF(Dane!T114="","",Dane!T114)</f>
        <v/>
      </c>
      <c r="S140" s="389" t="str">
        <f>IF(Dane!U114="","",Dane!U114)</f>
        <v/>
      </c>
      <c r="T140" s="389" t="str">
        <f>IF(Dane!V114="","",Dane!V114)</f>
        <v/>
      </c>
      <c r="U140" s="389" t="str">
        <f>IF(Dane!W114="","",Dane!W114)</f>
        <v/>
      </c>
      <c r="V140" s="389" t="str">
        <f>IF(Dane!X114="","",Dane!X114)</f>
        <v/>
      </c>
      <c r="W140" s="389" t="str">
        <f>IF(Dane!Y114="","",Dane!Y114)</f>
        <v/>
      </c>
      <c r="X140" s="389" t="str">
        <f>IF(Dane!Z114="","",Dane!Z114)</f>
        <v/>
      </c>
      <c r="Y140" s="389" t="str">
        <f>IF(Dane!AA114="","",Dane!AA114)</f>
        <v/>
      </c>
      <c r="Z140" s="389" t="str">
        <f>IF(Dane!AB114="","",Dane!AB114)</f>
        <v/>
      </c>
      <c r="AA140" s="389" t="str">
        <f>IF(Dane!AC114="","",Dane!AC114)</f>
        <v/>
      </c>
      <c r="AB140" s="389" t="str">
        <f>IF(Dane!AD114="","",Dane!AD114)</f>
        <v/>
      </c>
      <c r="AC140" s="389" t="str">
        <f>IF(Dane!AE114="","",Dane!AE114)</f>
        <v/>
      </c>
      <c r="AD140" s="389" t="str">
        <f>IF(Dane!AF114="","",Dane!AF114)</f>
        <v/>
      </c>
      <c r="AE140" s="389" t="str">
        <f>IF(Dane!AG114="","",Dane!AG114)</f>
        <v/>
      </c>
      <c r="AF140" s="389" t="str">
        <f>IF(Dane!AH114="","",Dane!AH114)</f>
        <v/>
      </c>
      <c r="AG140" s="389" t="str">
        <f>IF(Dane!AI114="","",Dane!AI114)</f>
        <v/>
      </c>
      <c r="AH140" s="389" t="str">
        <f>IF(Dane!AJ114="","",Dane!AJ114)</f>
        <v/>
      </c>
      <c r="AI140" s="389" t="str">
        <f>IF(Dane!AK114="","",Dane!AK114)</f>
        <v/>
      </c>
      <c r="AJ140" s="389" t="str">
        <f>IF(Dane!AL114="","",Dane!AL114)</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125</v>
      </c>
      <c r="G141" s="389" t="str">
        <f>IF(Dane!I115="","",Dane!I115)</f>
        <v/>
      </c>
      <c r="H141" s="389" t="str">
        <f>IF(Dane!J115="","",Dane!J115)</f>
        <v/>
      </c>
      <c r="I141" s="389" t="str">
        <f>IF(Dane!K115="","",Dane!K115)</f>
        <v/>
      </c>
      <c r="J141" s="389" t="str">
        <f>IF(Dane!L115="","",Dane!L115)</f>
        <v/>
      </c>
      <c r="K141" s="389" t="str">
        <f>IF(Dane!M115="","",Dane!M115)</f>
        <v/>
      </c>
      <c r="L141" s="389" t="str">
        <f>IF(Dane!N115="","",Dane!N115)</f>
        <v/>
      </c>
      <c r="M141" s="389" t="str">
        <f>IF(Dane!O115="","",Dane!O115)</f>
        <v/>
      </c>
      <c r="N141" s="389" t="str">
        <f>IF(Dane!P115="","",Dane!P115)</f>
        <v/>
      </c>
      <c r="O141" s="389" t="str">
        <f>IF(Dane!Q115="","",Dane!Q115)</f>
        <v/>
      </c>
      <c r="P141" s="389" t="str">
        <f>IF(Dane!R115="","",Dane!R115)</f>
        <v/>
      </c>
      <c r="Q141" s="389" t="str">
        <f>IF(Dane!S115="","",Dane!S115)</f>
        <v/>
      </c>
      <c r="R141" s="389" t="str">
        <f>IF(Dane!T115="","",Dane!T115)</f>
        <v/>
      </c>
      <c r="S141" s="389" t="str">
        <f>IF(Dane!U115="","",Dane!U115)</f>
        <v/>
      </c>
      <c r="T141" s="389" t="str">
        <f>IF(Dane!V115="","",Dane!V115)</f>
        <v/>
      </c>
      <c r="U141" s="389" t="str">
        <f>IF(Dane!W115="","",Dane!W115)</f>
        <v/>
      </c>
      <c r="V141" s="389" t="str">
        <f>IF(Dane!X115="","",Dane!X115)</f>
        <v/>
      </c>
      <c r="W141" s="389" t="str">
        <f>IF(Dane!Y115="","",Dane!Y115)</f>
        <v/>
      </c>
      <c r="X141" s="389" t="str">
        <f>IF(Dane!Z115="","",Dane!Z115)</f>
        <v/>
      </c>
      <c r="Y141" s="389" t="str">
        <f>IF(Dane!AA115="","",Dane!AA115)</f>
        <v/>
      </c>
      <c r="Z141" s="389" t="str">
        <f>IF(Dane!AB115="","",Dane!AB115)</f>
        <v/>
      </c>
      <c r="AA141" s="389" t="str">
        <f>IF(Dane!AC115="","",Dane!AC115)</f>
        <v/>
      </c>
      <c r="AB141" s="389" t="str">
        <f>IF(Dane!AD115="","",Dane!AD115)</f>
        <v/>
      </c>
      <c r="AC141" s="389" t="str">
        <f>IF(Dane!AE115="","",Dane!AE115)</f>
        <v/>
      </c>
      <c r="AD141" s="389" t="str">
        <f>IF(Dane!AF115="","",Dane!AF115)</f>
        <v/>
      </c>
      <c r="AE141" s="389" t="str">
        <f>IF(Dane!AG115="","",Dane!AG115)</f>
        <v/>
      </c>
      <c r="AF141" s="389" t="str">
        <f>IF(Dane!AH115="","",Dane!AH115)</f>
        <v/>
      </c>
      <c r="AG141" s="389" t="str">
        <f>IF(Dane!AI115="","",Dane!AI115)</f>
        <v/>
      </c>
      <c r="AH141" s="389" t="str">
        <f>IF(Dane!AJ115="","",Dane!AJ115)</f>
        <v/>
      </c>
      <c r="AI141" s="389" t="str">
        <f>IF(Dane!AK115="","",Dane!AK115)</f>
        <v/>
      </c>
      <c r="AJ141" s="389" t="str">
        <f>IF(Dane!AL115="","",Dane!AL115)</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125</v>
      </c>
      <c r="G142" s="389" t="str">
        <f>IF(Dane!I116="","",Dane!I116)</f>
        <v/>
      </c>
      <c r="H142" s="389" t="str">
        <f>IF(Dane!J116="","",Dane!J116)</f>
        <v/>
      </c>
      <c r="I142" s="389" t="str">
        <f>IF(Dane!K116="","",Dane!K116)</f>
        <v/>
      </c>
      <c r="J142" s="389" t="str">
        <f>IF(Dane!L116="","",Dane!L116)</f>
        <v/>
      </c>
      <c r="K142" s="389" t="str">
        <f>IF(Dane!M116="","",Dane!M116)</f>
        <v/>
      </c>
      <c r="L142" s="389" t="str">
        <f>IF(Dane!N116="","",Dane!N116)</f>
        <v/>
      </c>
      <c r="M142" s="389" t="str">
        <f>IF(Dane!O116="","",Dane!O116)</f>
        <v/>
      </c>
      <c r="N142" s="389" t="str">
        <f>IF(Dane!P116="","",Dane!P116)</f>
        <v/>
      </c>
      <c r="O142" s="389" t="str">
        <f>IF(Dane!Q116="","",Dane!Q116)</f>
        <v/>
      </c>
      <c r="P142" s="389" t="str">
        <f>IF(Dane!R116="","",Dane!R116)</f>
        <v/>
      </c>
      <c r="Q142" s="389" t="str">
        <f>IF(Dane!S116="","",Dane!S116)</f>
        <v/>
      </c>
      <c r="R142" s="389" t="str">
        <f>IF(Dane!T116="","",Dane!T116)</f>
        <v/>
      </c>
      <c r="S142" s="389" t="str">
        <f>IF(Dane!U116="","",Dane!U116)</f>
        <v/>
      </c>
      <c r="T142" s="389" t="str">
        <f>IF(Dane!V116="","",Dane!V116)</f>
        <v/>
      </c>
      <c r="U142" s="389" t="str">
        <f>IF(Dane!W116="","",Dane!W116)</f>
        <v/>
      </c>
      <c r="V142" s="389" t="str">
        <f>IF(Dane!X116="","",Dane!X116)</f>
        <v/>
      </c>
      <c r="W142" s="389" t="str">
        <f>IF(Dane!Y116="","",Dane!Y116)</f>
        <v/>
      </c>
      <c r="X142" s="389" t="str">
        <f>IF(Dane!Z116="","",Dane!Z116)</f>
        <v/>
      </c>
      <c r="Y142" s="389" t="str">
        <f>IF(Dane!AA116="","",Dane!AA116)</f>
        <v/>
      </c>
      <c r="Z142" s="389" t="str">
        <f>IF(Dane!AB116="","",Dane!AB116)</f>
        <v/>
      </c>
      <c r="AA142" s="389" t="str">
        <f>IF(Dane!AC116="","",Dane!AC116)</f>
        <v/>
      </c>
      <c r="AB142" s="389" t="str">
        <f>IF(Dane!AD116="","",Dane!AD116)</f>
        <v/>
      </c>
      <c r="AC142" s="389" t="str">
        <f>IF(Dane!AE116="","",Dane!AE116)</f>
        <v/>
      </c>
      <c r="AD142" s="389" t="str">
        <f>IF(Dane!AF116="","",Dane!AF116)</f>
        <v/>
      </c>
      <c r="AE142" s="389" t="str">
        <f>IF(Dane!AG116="","",Dane!AG116)</f>
        <v/>
      </c>
      <c r="AF142" s="389" t="str">
        <f>IF(Dane!AH116="","",Dane!AH116)</f>
        <v/>
      </c>
      <c r="AG142" s="389" t="str">
        <f>IF(Dane!AI116="","",Dane!AI116)</f>
        <v/>
      </c>
      <c r="AH142" s="389" t="str">
        <f>IF(Dane!AJ116="","",Dane!AJ116)</f>
        <v/>
      </c>
      <c r="AI142" s="389" t="str">
        <f>IF(Dane!AK116="","",Dane!AK116)</f>
        <v/>
      </c>
      <c r="AJ142" s="389" t="str">
        <f>IF(Dane!AL116="","",Dane!AL116)</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125</v>
      </c>
      <c r="G143" s="389" t="str">
        <f>IF(Dane!I117="","",Dane!I117)</f>
        <v/>
      </c>
      <c r="H143" s="389" t="str">
        <f>IF(Dane!J117="","",Dane!J117)</f>
        <v/>
      </c>
      <c r="I143" s="389" t="str">
        <f>IF(Dane!K117="","",Dane!K117)</f>
        <v/>
      </c>
      <c r="J143" s="389" t="str">
        <f>IF(Dane!L117="","",Dane!L117)</f>
        <v/>
      </c>
      <c r="K143" s="389" t="str">
        <f>IF(Dane!M117="","",Dane!M117)</f>
        <v/>
      </c>
      <c r="L143" s="389" t="str">
        <f>IF(Dane!N117="","",Dane!N117)</f>
        <v/>
      </c>
      <c r="M143" s="389" t="str">
        <f>IF(Dane!O117="","",Dane!O117)</f>
        <v/>
      </c>
      <c r="N143" s="389" t="str">
        <f>IF(Dane!P117="","",Dane!P117)</f>
        <v/>
      </c>
      <c r="O143" s="389" t="str">
        <f>IF(Dane!Q117="","",Dane!Q117)</f>
        <v/>
      </c>
      <c r="P143" s="389" t="str">
        <f>IF(Dane!R117="","",Dane!R117)</f>
        <v/>
      </c>
      <c r="Q143" s="389" t="str">
        <f>IF(Dane!S117="","",Dane!S117)</f>
        <v/>
      </c>
      <c r="R143" s="389" t="str">
        <f>IF(Dane!T117="","",Dane!T117)</f>
        <v/>
      </c>
      <c r="S143" s="389" t="str">
        <f>IF(Dane!U117="","",Dane!U117)</f>
        <v/>
      </c>
      <c r="T143" s="389" t="str">
        <f>IF(Dane!V117="","",Dane!V117)</f>
        <v/>
      </c>
      <c r="U143" s="389" t="str">
        <f>IF(Dane!W117="","",Dane!W117)</f>
        <v/>
      </c>
      <c r="V143" s="389" t="str">
        <f>IF(Dane!X117="","",Dane!X117)</f>
        <v/>
      </c>
      <c r="W143" s="389" t="str">
        <f>IF(Dane!Y117="","",Dane!Y117)</f>
        <v/>
      </c>
      <c r="X143" s="389" t="str">
        <f>IF(Dane!Z117="","",Dane!Z117)</f>
        <v/>
      </c>
      <c r="Y143" s="389" t="str">
        <f>IF(Dane!AA117="","",Dane!AA117)</f>
        <v/>
      </c>
      <c r="Z143" s="389" t="str">
        <f>IF(Dane!AB117="","",Dane!AB117)</f>
        <v/>
      </c>
      <c r="AA143" s="389" t="str">
        <f>IF(Dane!AC117="","",Dane!AC117)</f>
        <v/>
      </c>
      <c r="AB143" s="389" t="str">
        <f>IF(Dane!AD117="","",Dane!AD117)</f>
        <v/>
      </c>
      <c r="AC143" s="389" t="str">
        <f>IF(Dane!AE117="","",Dane!AE117)</f>
        <v/>
      </c>
      <c r="AD143" s="389" t="str">
        <f>IF(Dane!AF117="","",Dane!AF117)</f>
        <v/>
      </c>
      <c r="AE143" s="389" t="str">
        <f>IF(Dane!AG117="","",Dane!AG117)</f>
        <v/>
      </c>
      <c r="AF143" s="389" t="str">
        <f>IF(Dane!AH117="","",Dane!AH117)</f>
        <v/>
      </c>
      <c r="AG143" s="389" t="str">
        <f>IF(Dane!AI117="","",Dane!AI117)</f>
        <v/>
      </c>
      <c r="AH143" s="389" t="str">
        <f>IF(Dane!AJ117="","",Dane!AJ117)</f>
        <v/>
      </c>
      <c r="AI143" s="389" t="str">
        <f>IF(Dane!AK117="","",Dane!AK117)</f>
        <v/>
      </c>
      <c r="AJ143" s="389" t="str">
        <f>IF(Dane!AL117="","",Dane!AL117)</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125</v>
      </c>
      <c r="G144" s="389" t="str">
        <f>IF(Dane!I118="","",Dane!I118)</f>
        <v/>
      </c>
      <c r="H144" s="389" t="str">
        <f>IF(Dane!J118="","",Dane!J118)</f>
        <v/>
      </c>
      <c r="I144" s="389" t="str">
        <f>IF(Dane!K118="","",Dane!K118)</f>
        <v/>
      </c>
      <c r="J144" s="389" t="str">
        <f>IF(Dane!L118="","",Dane!L118)</f>
        <v/>
      </c>
      <c r="K144" s="389" t="str">
        <f>IF(Dane!M118="","",Dane!M118)</f>
        <v/>
      </c>
      <c r="L144" s="389" t="str">
        <f>IF(Dane!N118="","",Dane!N118)</f>
        <v/>
      </c>
      <c r="M144" s="389" t="str">
        <f>IF(Dane!O118="","",Dane!O118)</f>
        <v/>
      </c>
      <c r="N144" s="389" t="str">
        <f>IF(Dane!P118="","",Dane!P118)</f>
        <v/>
      </c>
      <c r="O144" s="389" t="str">
        <f>IF(Dane!Q118="","",Dane!Q118)</f>
        <v/>
      </c>
      <c r="P144" s="389" t="str">
        <f>IF(Dane!R118="","",Dane!R118)</f>
        <v/>
      </c>
      <c r="Q144" s="389" t="str">
        <f>IF(Dane!S118="","",Dane!S118)</f>
        <v/>
      </c>
      <c r="R144" s="389" t="str">
        <f>IF(Dane!T118="","",Dane!T118)</f>
        <v/>
      </c>
      <c r="S144" s="389" t="str">
        <f>IF(Dane!U118="","",Dane!U118)</f>
        <v/>
      </c>
      <c r="T144" s="389" t="str">
        <f>IF(Dane!V118="","",Dane!V118)</f>
        <v/>
      </c>
      <c r="U144" s="389" t="str">
        <f>IF(Dane!W118="","",Dane!W118)</f>
        <v/>
      </c>
      <c r="V144" s="389" t="str">
        <f>IF(Dane!X118="","",Dane!X118)</f>
        <v/>
      </c>
      <c r="W144" s="389" t="str">
        <f>IF(Dane!Y118="","",Dane!Y118)</f>
        <v/>
      </c>
      <c r="X144" s="389" t="str">
        <f>IF(Dane!Z118="","",Dane!Z118)</f>
        <v/>
      </c>
      <c r="Y144" s="389" t="str">
        <f>IF(Dane!AA118="","",Dane!AA118)</f>
        <v/>
      </c>
      <c r="Z144" s="389" t="str">
        <f>IF(Dane!AB118="","",Dane!AB118)</f>
        <v/>
      </c>
      <c r="AA144" s="389" t="str">
        <f>IF(Dane!AC118="","",Dane!AC118)</f>
        <v/>
      </c>
      <c r="AB144" s="389" t="str">
        <f>IF(Dane!AD118="","",Dane!AD118)</f>
        <v/>
      </c>
      <c r="AC144" s="389" t="str">
        <f>IF(Dane!AE118="","",Dane!AE118)</f>
        <v/>
      </c>
      <c r="AD144" s="389" t="str">
        <f>IF(Dane!AF118="","",Dane!AF118)</f>
        <v/>
      </c>
      <c r="AE144" s="389" t="str">
        <f>IF(Dane!AG118="","",Dane!AG118)</f>
        <v/>
      </c>
      <c r="AF144" s="389" t="str">
        <f>IF(Dane!AH118="","",Dane!AH118)</f>
        <v/>
      </c>
      <c r="AG144" s="389" t="str">
        <f>IF(Dane!AI118="","",Dane!AI118)</f>
        <v/>
      </c>
      <c r="AH144" s="389" t="str">
        <f>IF(Dane!AJ118="","",Dane!AJ118)</f>
        <v/>
      </c>
      <c r="AI144" s="389" t="str">
        <f>IF(Dane!AK118="","",Dane!AK118)</f>
        <v/>
      </c>
      <c r="AJ144" s="389" t="str">
        <f>IF(Dane!AL118="","",Dane!AL118)</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125</v>
      </c>
      <c r="G145" s="389" t="str">
        <f>IF(Dane!I119="","",Dane!I119)</f>
        <v/>
      </c>
      <c r="H145" s="389" t="str">
        <f>IF(Dane!J119="","",Dane!J119)</f>
        <v/>
      </c>
      <c r="I145" s="389" t="str">
        <f>IF(Dane!K119="","",Dane!K119)</f>
        <v/>
      </c>
      <c r="J145" s="389" t="str">
        <f>IF(Dane!L119="","",Dane!L119)</f>
        <v/>
      </c>
      <c r="K145" s="389" t="str">
        <f>IF(Dane!M119="","",Dane!M119)</f>
        <v/>
      </c>
      <c r="L145" s="389" t="str">
        <f>IF(Dane!N119="","",Dane!N119)</f>
        <v/>
      </c>
      <c r="M145" s="389" t="str">
        <f>IF(Dane!O119="","",Dane!O119)</f>
        <v/>
      </c>
      <c r="N145" s="389" t="str">
        <f>IF(Dane!P119="","",Dane!P119)</f>
        <v/>
      </c>
      <c r="O145" s="389" t="str">
        <f>IF(Dane!Q119="","",Dane!Q119)</f>
        <v/>
      </c>
      <c r="P145" s="389" t="str">
        <f>IF(Dane!R119="","",Dane!R119)</f>
        <v/>
      </c>
      <c r="Q145" s="389" t="str">
        <f>IF(Dane!S119="","",Dane!S119)</f>
        <v/>
      </c>
      <c r="R145" s="389" t="str">
        <f>IF(Dane!T119="","",Dane!T119)</f>
        <v/>
      </c>
      <c r="S145" s="389" t="str">
        <f>IF(Dane!U119="","",Dane!U119)</f>
        <v/>
      </c>
      <c r="T145" s="389" t="str">
        <f>IF(Dane!V119="","",Dane!V119)</f>
        <v/>
      </c>
      <c r="U145" s="389" t="str">
        <f>IF(Dane!W119="","",Dane!W119)</f>
        <v/>
      </c>
      <c r="V145" s="389" t="str">
        <f>IF(Dane!X119="","",Dane!X119)</f>
        <v/>
      </c>
      <c r="W145" s="389" t="str">
        <f>IF(Dane!Y119="","",Dane!Y119)</f>
        <v/>
      </c>
      <c r="X145" s="389" t="str">
        <f>IF(Dane!Z119="","",Dane!Z119)</f>
        <v/>
      </c>
      <c r="Y145" s="389" t="str">
        <f>IF(Dane!AA119="","",Dane!AA119)</f>
        <v/>
      </c>
      <c r="Z145" s="389" t="str">
        <f>IF(Dane!AB119="","",Dane!AB119)</f>
        <v/>
      </c>
      <c r="AA145" s="389" t="str">
        <f>IF(Dane!AC119="","",Dane!AC119)</f>
        <v/>
      </c>
      <c r="AB145" s="389" t="str">
        <f>IF(Dane!AD119="","",Dane!AD119)</f>
        <v/>
      </c>
      <c r="AC145" s="389" t="str">
        <f>IF(Dane!AE119="","",Dane!AE119)</f>
        <v/>
      </c>
      <c r="AD145" s="389" t="str">
        <f>IF(Dane!AF119="","",Dane!AF119)</f>
        <v/>
      </c>
      <c r="AE145" s="389" t="str">
        <f>IF(Dane!AG119="","",Dane!AG119)</f>
        <v/>
      </c>
      <c r="AF145" s="389" t="str">
        <f>IF(Dane!AH119="","",Dane!AH119)</f>
        <v/>
      </c>
      <c r="AG145" s="389" t="str">
        <f>IF(Dane!AI119="","",Dane!AI119)</f>
        <v/>
      </c>
      <c r="AH145" s="389" t="str">
        <f>IF(Dane!AJ119="","",Dane!AJ119)</f>
        <v/>
      </c>
      <c r="AI145" s="389" t="str">
        <f>IF(Dane!AK119="","",Dane!AK119)</f>
        <v/>
      </c>
      <c r="AJ145" s="389" t="str">
        <f>IF(Dane!AL119="","",Dane!AL119)</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125</v>
      </c>
      <c r="G146" s="389" t="str">
        <f>IF(Dane!I120="","",Dane!I120)</f>
        <v/>
      </c>
      <c r="H146" s="389" t="str">
        <f>IF(Dane!J120="","",Dane!J120)</f>
        <v/>
      </c>
      <c r="I146" s="389" t="str">
        <f>IF(Dane!K120="","",Dane!K120)</f>
        <v/>
      </c>
      <c r="J146" s="389" t="str">
        <f>IF(Dane!L120="","",Dane!L120)</f>
        <v/>
      </c>
      <c r="K146" s="389" t="str">
        <f>IF(Dane!M120="","",Dane!M120)</f>
        <v/>
      </c>
      <c r="L146" s="389" t="str">
        <f>IF(Dane!N120="","",Dane!N120)</f>
        <v/>
      </c>
      <c r="M146" s="389" t="str">
        <f>IF(Dane!O120="","",Dane!O120)</f>
        <v/>
      </c>
      <c r="N146" s="389" t="str">
        <f>IF(Dane!P120="","",Dane!P120)</f>
        <v/>
      </c>
      <c r="O146" s="389" t="str">
        <f>IF(Dane!Q120="","",Dane!Q120)</f>
        <v/>
      </c>
      <c r="P146" s="389" t="str">
        <f>IF(Dane!R120="","",Dane!R120)</f>
        <v/>
      </c>
      <c r="Q146" s="389" t="str">
        <f>IF(Dane!S120="","",Dane!S120)</f>
        <v/>
      </c>
      <c r="R146" s="389" t="str">
        <f>IF(Dane!T120="","",Dane!T120)</f>
        <v/>
      </c>
      <c r="S146" s="389" t="str">
        <f>IF(Dane!U120="","",Dane!U120)</f>
        <v/>
      </c>
      <c r="T146" s="389" t="str">
        <f>IF(Dane!V120="","",Dane!V120)</f>
        <v/>
      </c>
      <c r="U146" s="389" t="str">
        <f>IF(Dane!W120="","",Dane!W120)</f>
        <v/>
      </c>
      <c r="V146" s="389" t="str">
        <f>IF(Dane!X120="","",Dane!X120)</f>
        <v/>
      </c>
      <c r="W146" s="389" t="str">
        <f>IF(Dane!Y120="","",Dane!Y120)</f>
        <v/>
      </c>
      <c r="X146" s="389" t="str">
        <f>IF(Dane!Z120="","",Dane!Z120)</f>
        <v/>
      </c>
      <c r="Y146" s="389" t="str">
        <f>IF(Dane!AA120="","",Dane!AA120)</f>
        <v/>
      </c>
      <c r="Z146" s="389" t="str">
        <f>IF(Dane!AB120="","",Dane!AB120)</f>
        <v/>
      </c>
      <c r="AA146" s="389" t="str">
        <f>IF(Dane!AC120="","",Dane!AC120)</f>
        <v/>
      </c>
      <c r="AB146" s="389" t="str">
        <f>IF(Dane!AD120="","",Dane!AD120)</f>
        <v/>
      </c>
      <c r="AC146" s="389" t="str">
        <f>IF(Dane!AE120="","",Dane!AE120)</f>
        <v/>
      </c>
      <c r="AD146" s="389" t="str">
        <f>IF(Dane!AF120="","",Dane!AF120)</f>
        <v/>
      </c>
      <c r="AE146" s="389" t="str">
        <f>IF(Dane!AG120="","",Dane!AG120)</f>
        <v/>
      </c>
      <c r="AF146" s="389" t="str">
        <f>IF(Dane!AH120="","",Dane!AH120)</f>
        <v/>
      </c>
      <c r="AG146" s="389" t="str">
        <f>IF(Dane!AI120="","",Dane!AI120)</f>
        <v/>
      </c>
      <c r="AH146" s="389" t="str">
        <f>IF(Dane!AJ120="","",Dane!AJ120)</f>
        <v/>
      </c>
      <c r="AI146" s="389" t="str">
        <f>IF(Dane!AK120="","",Dane!AK120)</f>
        <v/>
      </c>
      <c r="AJ146" s="389" t="str">
        <f>IF(Dane!AL120="","",Dane!AL120)</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125</v>
      </c>
      <c r="G147" s="389" t="str">
        <f>IF(Dane!I121="","",Dane!I121)</f>
        <v/>
      </c>
      <c r="H147" s="389" t="str">
        <f>IF(Dane!J121="","",Dane!J121)</f>
        <v/>
      </c>
      <c r="I147" s="389" t="str">
        <f>IF(Dane!K121="","",Dane!K121)</f>
        <v/>
      </c>
      <c r="J147" s="389" t="str">
        <f>IF(Dane!L121="","",Dane!L121)</f>
        <v/>
      </c>
      <c r="K147" s="389" t="str">
        <f>IF(Dane!M121="","",Dane!M121)</f>
        <v/>
      </c>
      <c r="L147" s="389" t="str">
        <f>IF(Dane!N121="","",Dane!N121)</f>
        <v/>
      </c>
      <c r="M147" s="389" t="str">
        <f>IF(Dane!O121="","",Dane!O121)</f>
        <v/>
      </c>
      <c r="N147" s="389" t="str">
        <f>IF(Dane!P121="","",Dane!P121)</f>
        <v/>
      </c>
      <c r="O147" s="389" t="str">
        <f>IF(Dane!Q121="","",Dane!Q121)</f>
        <v/>
      </c>
      <c r="P147" s="389" t="str">
        <f>IF(Dane!R121="","",Dane!R121)</f>
        <v/>
      </c>
      <c r="Q147" s="389" t="str">
        <f>IF(Dane!S121="","",Dane!S121)</f>
        <v/>
      </c>
      <c r="R147" s="389" t="str">
        <f>IF(Dane!T121="","",Dane!T121)</f>
        <v/>
      </c>
      <c r="S147" s="389" t="str">
        <f>IF(Dane!U121="","",Dane!U121)</f>
        <v/>
      </c>
      <c r="T147" s="389" t="str">
        <f>IF(Dane!V121="","",Dane!V121)</f>
        <v/>
      </c>
      <c r="U147" s="389" t="str">
        <f>IF(Dane!W121="","",Dane!W121)</f>
        <v/>
      </c>
      <c r="V147" s="389" t="str">
        <f>IF(Dane!X121="","",Dane!X121)</f>
        <v/>
      </c>
      <c r="W147" s="389" t="str">
        <f>IF(Dane!Y121="","",Dane!Y121)</f>
        <v/>
      </c>
      <c r="X147" s="389" t="str">
        <f>IF(Dane!Z121="","",Dane!Z121)</f>
        <v/>
      </c>
      <c r="Y147" s="389" t="str">
        <f>IF(Dane!AA121="","",Dane!AA121)</f>
        <v/>
      </c>
      <c r="Z147" s="389" t="str">
        <f>IF(Dane!AB121="","",Dane!AB121)</f>
        <v/>
      </c>
      <c r="AA147" s="389" t="str">
        <f>IF(Dane!AC121="","",Dane!AC121)</f>
        <v/>
      </c>
      <c r="AB147" s="389" t="str">
        <f>IF(Dane!AD121="","",Dane!AD121)</f>
        <v/>
      </c>
      <c r="AC147" s="389" t="str">
        <f>IF(Dane!AE121="","",Dane!AE121)</f>
        <v/>
      </c>
      <c r="AD147" s="389" t="str">
        <f>IF(Dane!AF121="","",Dane!AF121)</f>
        <v/>
      </c>
      <c r="AE147" s="389" t="str">
        <f>IF(Dane!AG121="","",Dane!AG121)</f>
        <v/>
      </c>
      <c r="AF147" s="389" t="str">
        <f>IF(Dane!AH121="","",Dane!AH121)</f>
        <v/>
      </c>
      <c r="AG147" s="389" t="str">
        <f>IF(Dane!AI121="","",Dane!AI121)</f>
        <v/>
      </c>
      <c r="AH147" s="389" t="str">
        <f>IF(Dane!AJ121="","",Dane!AJ121)</f>
        <v/>
      </c>
      <c r="AI147" s="389" t="str">
        <f>IF(Dane!AK121="","",Dane!AK121)</f>
        <v/>
      </c>
      <c r="AJ147" s="389" t="str">
        <f>IF(Dane!AL121="","",Dane!AL121)</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125</v>
      </c>
      <c r="G148" s="389" t="str">
        <f>IF(Dane!I122="","",Dane!I122)</f>
        <v/>
      </c>
      <c r="H148" s="389" t="str">
        <f>IF(Dane!J122="","",Dane!J122)</f>
        <v/>
      </c>
      <c r="I148" s="389" t="str">
        <f>IF(Dane!K122="","",Dane!K122)</f>
        <v/>
      </c>
      <c r="J148" s="389" t="str">
        <f>IF(Dane!L122="","",Dane!L122)</f>
        <v/>
      </c>
      <c r="K148" s="389" t="str">
        <f>IF(Dane!M122="","",Dane!M122)</f>
        <v/>
      </c>
      <c r="L148" s="389" t="str">
        <f>IF(Dane!N122="","",Dane!N122)</f>
        <v/>
      </c>
      <c r="M148" s="389" t="str">
        <f>IF(Dane!O122="","",Dane!O122)</f>
        <v/>
      </c>
      <c r="N148" s="389" t="str">
        <f>IF(Dane!P122="","",Dane!P122)</f>
        <v/>
      </c>
      <c r="O148" s="389" t="str">
        <f>IF(Dane!Q122="","",Dane!Q122)</f>
        <v/>
      </c>
      <c r="P148" s="389" t="str">
        <f>IF(Dane!R122="","",Dane!R122)</f>
        <v/>
      </c>
      <c r="Q148" s="389" t="str">
        <f>IF(Dane!S122="","",Dane!S122)</f>
        <v/>
      </c>
      <c r="R148" s="389" t="str">
        <f>IF(Dane!T122="","",Dane!T122)</f>
        <v/>
      </c>
      <c r="S148" s="389" t="str">
        <f>IF(Dane!U122="","",Dane!U122)</f>
        <v/>
      </c>
      <c r="T148" s="389" t="str">
        <f>IF(Dane!V122="","",Dane!V122)</f>
        <v/>
      </c>
      <c r="U148" s="389" t="str">
        <f>IF(Dane!W122="","",Dane!W122)</f>
        <v/>
      </c>
      <c r="V148" s="389" t="str">
        <f>IF(Dane!X122="","",Dane!X122)</f>
        <v/>
      </c>
      <c r="W148" s="389" t="str">
        <f>IF(Dane!Y122="","",Dane!Y122)</f>
        <v/>
      </c>
      <c r="X148" s="389" t="str">
        <f>IF(Dane!Z122="","",Dane!Z122)</f>
        <v/>
      </c>
      <c r="Y148" s="389" t="str">
        <f>IF(Dane!AA122="","",Dane!AA122)</f>
        <v/>
      </c>
      <c r="Z148" s="389" t="str">
        <f>IF(Dane!AB122="","",Dane!AB122)</f>
        <v/>
      </c>
      <c r="AA148" s="389" t="str">
        <f>IF(Dane!AC122="","",Dane!AC122)</f>
        <v/>
      </c>
      <c r="AB148" s="389" t="str">
        <f>IF(Dane!AD122="","",Dane!AD122)</f>
        <v/>
      </c>
      <c r="AC148" s="389" t="str">
        <f>IF(Dane!AE122="","",Dane!AE122)</f>
        <v/>
      </c>
      <c r="AD148" s="389" t="str">
        <f>IF(Dane!AF122="","",Dane!AF122)</f>
        <v/>
      </c>
      <c r="AE148" s="389" t="str">
        <f>IF(Dane!AG122="","",Dane!AG122)</f>
        <v/>
      </c>
      <c r="AF148" s="389" t="str">
        <f>IF(Dane!AH122="","",Dane!AH122)</f>
        <v/>
      </c>
      <c r="AG148" s="389" t="str">
        <f>IF(Dane!AI122="","",Dane!AI122)</f>
        <v/>
      </c>
      <c r="AH148" s="389" t="str">
        <f>IF(Dane!AJ122="","",Dane!AJ122)</f>
        <v/>
      </c>
      <c r="AI148" s="389" t="str">
        <f>IF(Dane!AK122="","",Dane!AK122)</f>
        <v/>
      </c>
      <c r="AJ148" s="389" t="str">
        <f>IF(Dane!AL122="","",Dane!AL122)</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125</v>
      </c>
      <c r="G149" s="389" t="str">
        <f>IF(Dane!I123="","",Dane!I123)</f>
        <v/>
      </c>
      <c r="H149" s="389" t="str">
        <f>IF(Dane!J123="","",Dane!J123)</f>
        <v/>
      </c>
      <c r="I149" s="389" t="str">
        <f>IF(Dane!K123="","",Dane!K123)</f>
        <v/>
      </c>
      <c r="J149" s="389" t="str">
        <f>IF(Dane!L123="","",Dane!L123)</f>
        <v/>
      </c>
      <c r="K149" s="389" t="str">
        <f>IF(Dane!M123="","",Dane!M123)</f>
        <v/>
      </c>
      <c r="L149" s="389" t="str">
        <f>IF(Dane!N123="","",Dane!N123)</f>
        <v/>
      </c>
      <c r="M149" s="389" t="str">
        <f>IF(Dane!O123="","",Dane!O123)</f>
        <v/>
      </c>
      <c r="N149" s="389" t="str">
        <f>IF(Dane!P123="","",Dane!P123)</f>
        <v/>
      </c>
      <c r="O149" s="389" t="str">
        <f>IF(Dane!Q123="","",Dane!Q123)</f>
        <v/>
      </c>
      <c r="P149" s="389" t="str">
        <f>IF(Dane!R123="","",Dane!R123)</f>
        <v/>
      </c>
      <c r="Q149" s="389" t="str">
        <f>IF(Dane!S123="","",Dane!S123)</f>
        <v/>
      </c>
      <c r="R149" s="389" t="str">
        <f>IF(Dane!T123="","",Dane!T123)</f>
        <v/>
      </c>
      <c r="S149" s="389" t="str">
        <f>IF(Dane!U123="","",Dane!U123)</f>
        <v/>
      </c>
      <c r="T149" s="389" t="str">
        <f>IF(Dane!V123="","",Dane!V123)</f>
        <v/>
      </c>
      <c r="U149" s="389" t="str">
        <f>IF(Dane!W123="","",Dane!W123)</f>
        <v/>
      </c>
      <c r="V149" s="389" t="str">
        <f>IF(Dane!X123="","",Dane!X123)</f>
        <v/>
      </c>
      <c r="W149" s="389" t="str">
        <f>IF(Dane!Y123="","",Dane!Y123)</f>
        <v/>
      </c>
      <c r="X149" s="389" t="str">
        <f>IF(Dane!Z123="","",Dane!Z123)</f>
        <v/>
      </c>
      <c r="Y149" s="389" t="str">
        <f>IF(Dane!AA123="","",Dane!AA123)</f>
        <v/>
      </c>
      <c r="Z149" s="389" t="str">
        <f>IF(Dane!AB123="","",Dane!AB123)</f>
        <v/>
      </c>
      <c r="AA149" s="389" t="str">
        <f>IF(Dane!AC123="","",Dane!AC123)</f>
        <v/>
      </c>
      <c r="AB149" s="389" t="str">
        <f>IF(Dane!AD123="","",Dane!AD123)</f>
        <v/>
      </c>
      <c r="AC149" s="389" t="str">
        <f>IF(Dane!AE123="","",Dane!AE123)</f>
        <v/>
      </c>
      <c r="AD149" s="389" t="str">
        <f>IF(Dane!AF123="","",Dane!AF123)</f>
        <v/>
      </c>
      <c r="AE149" s="389" t="str">
        <f>IF(Dane!AG123="","",Dane!AG123)</f>
        <v/>
      </c>
      <c r="AF149" s="389" t="str">
        <f>IF(Dane!AH123="","",Dane!AH123)</f>
        <v/>
      </c>
      <c r="AG149" s="389" t="str">
        <f>IF(Dane!AI123="","",Dane!AI123)</f>
        <v/>
      </c>
      <c r="AH149" s="389" t="str">
        <f>IF(Dane!AJ123="","",Dane!AJ123)</f>
        <v/>
      </c>
      <c r="AI149" s="389" t="str">
        <f>IF(Dane!AK123="","",Dane!AK123)</f>
        <v/>
      </c>
      <c r="AJ149" s="389" t="str">
        <f>IF(Dane!AL123="","",Dane!AL123)</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125</v>
      </c>
      <c r="G150" s="389" t="str">
        <f>IF(Dane!I124="","",Dane!I124)</f>
        <v/>
      </c>
      <c r="H150" s="389" t="str">
        <f>IF(Dane!J124="","",Dane!J124)</f>
        <v/>
      </c>
      <c r="I150" s="389" t="str">
        <f>IF(Dane!K124="","",Dane!K124)</f>
        <v/>
      </c>
      <c r="J150" s="389" t="str">
        <f>IF(Dane!L124="","",Dane!L124)</f>
        <v/>
      </c>
      <c r="K150" s="389" t="str">
        <f>IF(Dane!M124="","",Dane!M124)</f>
        <v/>
      </c>
      <c r="L150" s="389" t="str">
        <f>IF(Dane!N124="","",Dane!N124)</f>
        <v/>
      </c>
      <c r="M150" s="389" t="str">
        <f>IF(Dane!O124="","",Dane!O124)</f>
        <v/>
      </c>
      <c r="N150" s="389" t="str">
        <f>IF(Dane!P124="","",Dane!P124)</f>
        <v/>
      </c>
      <c r="O150" s="389" t="str">
        <f>IF(Dane!Q124="","",Dane!Q124)</f>
        <v/>
      </c>
      <c r="P150" s="389" t="str">
        <f>IF(Dane!R124="","",Dane!R124)</f>
        <v/>
      </c>
      <c r="Q150" s="389" t="str">
        <f>IF(Dane!S124="","",Dane!S124)</f>
        <v/>
      </c>
      <c r="R150" s="389" t="str">
        <f>IF(Dane!T124="","",Dane!T124)</f>
        <v/>
      </c>
      <c r="S150" s="389" t="str">
        <f>IF(Dane!U124="","",Dane!U124)</f>
        <v/>
      </c>
      <c r="T150" s="389" t="str">
        <f>IF(Dane!V124="","",Dane!V124)</f>
        <v/>
      </c>
      <c r="U150" s="389" t="str">
        <f>IF(Dane!W124="","",Dane!W124)</f>
        <v/>
      </c>
      <c r="V150" s="389" t="str">
        <f>IF(Dane!X124="","",Dane!X124)</f>
        <v/>
      </c>
      <c r="W150" s="389" t="str">
        <f>IF(Dane!Y124="","",Dane!Y124)</f>
        <v/>
      </c>
      <c r="X150" s="389" t="str">
        <f>IF(Dane!Z124="","",Dane!Z124)</f>
        <v/>
      </c>
      <c r="Y150" s="389" t="str">
        <f>IF(Dane!AA124="","",Dane!AA124)</f>
        <v/>
      </c>
      <c r="Z150" s="389" t="str">
        <f>IF(Dane!AB124="","",Dane!AB124)</f>
        <v/>
      </c>
      <c r="AA150" s="389" t="str">
        <f>IF(Dane!AC124="","",Dane!AC124)</f>
        <v/>
      </c>
      <c r="AB150" s="389" t="str">
        <f>IF(Dane!AD124="","",Dane!AD124)</f>
        <v/>
      </c>
      <c r="AC150" s="389" t="str">
        <f>IF(Dane!AE124="","",Dane!AE124)</f>
        <v/>
      </c>
      <c r="AD150" s="389" t="str">
        <f>IF(Dane!AF124="","",Dane!AF124)</f>
        <v/>
      </c>
      <c r="AE150" s="389" t="str">
        <f>IF(Dane!AG124="","",Dane!AG124)</f>
        <v/>
      </c>
      <c r="AF150" s="389" t="str">
        <f>IF(Dane!AH124="","",Dane!AH124)</f>
        <v/>
      </c>
      <c r="AG150" s="389" t="str">
        <f>IF(Dane!AI124="","",Dane!AI124)</f>
        <v/>
      </c>
      <c r="AH150" s="389" t="str">
        <f>IF(Dane!AJ124="","",Dane!AJ124)</f>
        <v/>
      </c>
      <c r="AI150" s="389" t="str">
        <f>IF(Dane!AK124="","",Dane!AK124)</f>
        <v/>
      </c>
      <c r="AJ150" s="389" t="str">
        <f>IF(Dane!AL124="","",Dane!AL124)</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125</v>
      </c>
      <c r="G151" s="389" t="str">
        <f>IF(Dane!I125="","",Dane!I125)</f>
        <v/>
      </c>
      <c r="H151" s="389" t="str">
        <f>IF(Dane!J125="","",Dane!J125)</f>
        <v/>
      </c>
      <c r="I151" s="389" t="str">
        <f>IF(Dane!K125="","",Dane!K125)</f>
        <v/>
      </c>
      <c r="J151" s="389" t="str">
        <f>IF(Dane!L125="","",Dane!L125)</f>
        <v/>
      </c>
      <c r="K151" s="389" t="str">
        <f>IF(Dane!M125="","",Dane!M125)</f>
        <v/>
      </c>
      <c r="L151" s="389" t="str">
        <f>IF(Dane!N125="","",Dane!N125)</f>
        <v/>
      </c>
      <c r="M151" s="389" t="str">
        <f>IF(Dane!O125="","",Dane!O125)</f>
        <v/>
      </c>
      <c r="N151" s="389" t="str">
        <f>IF(Dane!P125="","",Dane!P125)</f>
        <v/>
      </c>
      <c r="O151" s="389" t="str">
        <f>IF(Dane!Q125="","",Dane!Q125)</f>
        <v/>
      </c>
      <c r="P151" s="389" t="str">
        <f>IF(Dane!R125="","",Dane!R125)</f>
        <v/>
      </c>
      <c r="Q151" s="389" t="str">
        <f>IF(Dane!S125="","",Dane!S125)</f>
        <v/>
      </c>
      <c r="R151" s="389" t="str">
        <f>IF(Dane!T125="","",Dane!T125)</f>
        <v/>
      </c>
      <c r="S151" s="389" t="str">
        <f>IF(Dane!U125="","",Dane!U125)</f>
        <v/>
      </c>
      <c r="T151" s="389" t="str">
        <f>IF(Dane!V125="","",Dane!V125)</f>
        <v/>
      </c>
      <c r="U151" s="389" t="str">
        <f>IF(Dane!W125="","",Dane!W125)</f>
        <v/>
      </c>
      <c r="V151" s="389" t="str">
        <f>IF(Dane!X125="","",Dane!X125)</f>
        <v/>
      </c>
      <c r="W151" s="389" t="str">
        <f>IF(Dane!Y125="","",Dane!Y125)</f>
        <v/>
      </c>
      <c r="X151" s="389" t="str">
        <f>IF(Dane!Z125="","",Dane!Z125)</f>
        <v/>
      </c>
      <c r="Y151" s="389" t="str">
        <f>IF(Dane!AA125="","",Dane!AA125)</f>
        <v/>
      </c>
      <c r="Z151" s="389" t="str">
        <f>IF(Dane!AB125="","",Dane!AB125)</f>
        <v/>
      </c>
      <c r="AA151" s="389" t="str">
        <f>IF(Dane!AC125="","",Dane!AC125)</f>
        <v/>
      </c>
      <c r="AB151" s="389" t="str">
        <f>IF(Dane!AD125="","",Dane!AD125)</f>
        <v/>
      </c>
      <c r="AC151" s="389" t="str">
        <f>IF(Dane!AE125="","",Dane!AE125)</f>
        <v/>
      </c>
      <c r="AD151" s="389" t="str">
        <f>IF(Dane!AF125="","",Dane!AF125)</f>
        <v/>
      </c>
      <c r="AE151" s="389" t="str">
        <f>IF(Dane!AG125="","",Dane!AG125)</f>
        <v/>
      </c>
      <c r="AF151" s="389" t="str">
        <f>IF(Dane!AH125="","",Dane!AH125)</f>
        <v/>
      </c>
      <c r="AG151" s="389" t="str">
        <f>IF(Dane!AI125="","",Dane!AI125)</f>
        <v/>
      </c>
      <c r="AH151" s="389" t="str">
        <f>IF(Dane!AJ125="","",Dane!AJ125)</f>
        <v/>
      </c>
      <c r="AI151" s="389" t="str">
        <f>IF(Dane!AK125="","",Dane!AK125)</f>
        <v/>
      </c>
      <c r="AJ151" s="389" t="str">
        <f>IF(Dane!AL125="","",Dane!AL125)</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125</v>
      </c>
      <c r="G152" s="389" t="str">
        <f>IF(Dane!I126="","",Dane!I126)</f>
        <v/>
      </c>
      <c r="H152" s="389" t="str">
        <f>IF(Dane!J126="","",Dane!J126)</f>
        <v/>
      </c>
      <c r="I152" s="389" t="str">
        <f>IF(Dane!K126="","",Dane!K126)</f>
        <v/>
      </c>
      <c r="J152" s="389" t="str">
        <f>IF(Dane!L126="","",Dane!L126)</f>
        <v/>
      </c>
      <c r="K152" s="389" t="str">
        <f>IF(Dane!M126="","",Dane!M126)</f>
        <v/>
      </c>
      <c r="L152" s="389" t="str">
        <f>IF(Dane!N126="","",Dane!N126)</f>
        <v/>
      </c>
      <c r="M152" s="389" t="str">
        <f>IF(Dane!O126="","",Dane!O126)</f>
        <v/>
      </c>
      <c r="N152" s="389" t="str">
        <f>IF(Dane!P126="","",Dane!P126)</f>
        <v/>
      </c>
      <c r="O152" s="389" t="str">
        <f>IF(Dane!Q126="","",Dane!Q126)</f>
        <v/>
      </c>
      <c r="P152" s="389" t="str">
        <f>IF(Dane!R126="","",Dane!R126)</f>
        <v/>
      </c>
      <c r="Q152" s="389" t="str">
        <f>IF(Dane!S126="","",Dane!S126)</f>
        <v/>
      </c>
      <c r="R152" s="389" t="str">
        <f>IF(Dane!T126="","",Dane!T126)</f>
        <v/>
      </c>
      <c r="S152" s="389" t="str">
        <f>IF(Dane!U126="","",Dane!U126)</f>
        <v/>
      </c>
      <c r="T152" s="389" t="str">
        <f>IF(Dane!V126="","",Dane!V126)</f>
        <v/>
      </c>
      <c r="U152" s="389" t="str">
        <f>IF(Dane!W126="","",Dane!W126)</f>
        <v/>
      </c>
      <c r="V152" s="389" t="str">
        <f>IF(Dane!X126="","",Dane!X126)</f>
        <v/>
      </c>
      <c r="W152" s="389" t="str">
        <f>IF(Dane!Y126="","",Dane!Y126)</f>
        <v/>
      </c>
      <c r="X152" s="389" t="str">
        <f>IF(Dane!Z126="","",Dane!Z126)</f>
        <v/>
      </c>
      <c r="Y152" s="389" t="str">
        <f>IF(Dane!AA126="","",Dane!AA126)</f>
        <v/>
      </c>
      <c r="Z152" s="389" t="str">
        <f>IF(Dane!AB126="","",Dane!AB126)</f>
        <v/>
      </c>
      <c r="AA152" s="389" t="str">
        <f>IF(Dane!AC126="","",Dane!AC126)</f>
        <v/>
      </c>
      <c r="AB152" s="389" t="str">
        <f>IF(Dane!AD126="","",Dane!AD126)</f>
        <v/>
      </c>
      <c r="AC152" s="389" t="str">
        <f>IF(Dane!AE126="","",Dane!AE126)</f>
        <v/>
      </c>
      <c r="AD152" s="389" t="str">
        <f>IF(Dane!AF126="","",Dane!AF126)</f>
        <v/>
      </c>
      <c r="AE152" s="389" t="str">
        <f>IF(Dane!AG126="","",Dane!AG126)</f>
        <v/>
      </c>
      <c r="AF152" s="389" t="str">
        <f>IF(Dane!AH126="","",Dane!AH126)</f>
        <v/>
      </c>
      <c r="AG152" s="389" t="str">
        <f>IF(Dane!AI126="","",Dane!AI126)</f>
        <v/>
      </c>
      <c r="AH152" s="389" t="str">
        <f>IF(Dane!AJ126="","",Dane!AJ126)</f>
        <v/>
      </c>
      <c r="AI152" s="389" t="str">
        <f>IF(Dane!AK126="","",Dane!AK126)</f>
        <v/>
      </c>
      <c r="AJ152" s="389" t="str">
        <f>IF(Dane!AL126="","",Dane!AL126)</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125</v>
      </c>
      <c r="G153" s="389" t="str">
        <f>IF(Dane!I127="","",Dane!I127)</f>
        <v/>
      </c>
      <c r="H153" s="389" t="str">
        <f>IF(Dane!J127="","",Dane!J127)</f>
        <v/>
      </c>
      <c r="I153" s="389" t="str">
        <f>IF(Dane!K127="","",Dane!K127)</f>
        <v/>
      </c>
      <c r="J153" s="389" t="str">
        <f>IF(Dane!L127="","",Dane!L127)</f>
        <v/>
      </c>
      <c r="K153" s="389" t="str">
        <f>IF(Dane!M127="","",Dane!M127)</f>
        <v/>
      </c>
      <c r="L153" s="389" t="str">
        <f>IF(Dane!N127="","",Dane!N127)</f>
        <v/>
      </c>
      <c r="M153" s="389" t="str">
        <f>IF(Dane!O127="","",Dane!O127)</f>
        <v/>
      </c>
      <c r="N153" s="389" t="str">
        <f>IF(Dane!P127="","",Dane!P127)</f>
        <v/>
      </c>
      <c r="O153" s="389" t="str">
        <f>IF(Dane!Q127="","",Dane!Q127)</f>
        <v/>
      </c>
      <c r="P153" s="389" t="str">
        <f>IF(Dane!R127="","",Dane!R127)</f>
        <v/>
      </c>
      <c r="Q153" s="389" t="str">
        <f>IF(Dane!S127="","",Dane!S127)</f>
        <v/>
      </c>
      <c r="R153" s="389" t="str">
        <f>IF(Dane!T127="","",Dane!T127)</f>
        <v/>
      </c>
      <c r="S153" s="389" t="str">
        <f>IF(Dane!U127="","",Dane!U127)</f>
        <v/>
      </c>
      <c r="T153" s="389" t="str">
        <f>IF(Dane!V127="","",Dane!V127)</f>
        <v/>
      </c>
      <c r="U153" s="389" t="str">
        <f>IF(Dane!W127="","",Dane!W127)</f>
        <v/>
      </c>
      <c r="V153" s="389" t="str">
        <f>IF(Dane!X127="","",Dane!X127)</f>
        <v/>
      </c>
      <c r="W153" s="389" t="str">
        <f>IF(Dane!Y127="","",Dane!Y127)</f>
        <v/>
      </c>
      <c r="X153" s="389" t="str">
        <f>IF(Dane!Z127="","",Dane!Z127)</f>
        <v/>
      </c>
      <c r="Y153" s="389" t="str">
        <f>IF(Dane!AA127="","",Dane!AA127)</f>
        <v/>
      </c>
      <c r="Z153" s="389" t="str">
        <f>IF(Dane!AB127="","",Dane!AB127)</f>
        <v/>
      </c>
      <c r="AA153" s="389" t="str">
        <f>IF(Dane!AC127="","",Dane!AC127)</f>
        <v/>
      </c>
      <c r="AB153" s="389" t="str">
        <f>IF(Dane!AD127="","",Dane!AD127)</f>
        <v/>
      </c>
      <c r="AC153" s="389" t="str">
        <f>IF(Dane!AE127="","",Dane!AE127)</f>
        <v/>
      </c>
      <c r="AD153" s="389" t="str">
        <f>IF(Dane!AF127="","",Dane!AF127)</f>
        <v/>
      </c>
      <c r="AE153" s="389" t="str">
        <f>IF(Dane!AG127="","",Dane!AG127)</f>
        <v/>
      </c>
      <c r="AF153" s="389" t="str">
        <f>IF(Dane!AH127="","",Dane!AH127)</f>
        <v/>
      </c>
      <c r="AG153" s="389" t="str">
        <f>IF(Dane!AI127="","",Dane!AI127)</f>
        <v/>
      </c>
      <c r="AH153" s="389" t="str">
        <f>IF(Dane!AJ127="","",Dane!AJ127)</f>
        <v/>
      </c>
      <c r="AI153" s="389" t="str">
        <f>IF(Dane!AK127="","",Dane!AK127)</f>
        <v/>
      </c>
      <c r="AJ153" s="389" t="str">
        <f>IF(Dane!AL127="","",Dane!AL127)</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125</v>
      </c>
      <c r="G154" s="390" t="str">
        <f>IF(Dane!I128="","",Dane!I128)</f>
        <v/>
      </c>
      <c r="H154" s="390" t="str">
        <f>IF(Dane!J128="","",Dane!J128)</f>
        <v/>
      </c>
      <c r="I154" s="390" t="str">
        <f>IF(Dane!K128="","",Dane!K128)</f>
        <v/>
      </c>
      <c r="J154" s="390" t="str">
        <f>IF(Dane!L128="","",Dane!L128)</f>
        <v/>
      </c>
      <c r="K154" s="390" t="str">
        <f>IF(Dane!M128="","",Dane!M128)</f>
        <v/>
      </c>
      <c r="L154" s="390" t="str">
        <f>IF(Dane!N128="","",Dane!N128)</f>
        <v/>
      </c>
      <c r="M154" s="390" t="str">
        <f>IF(Dane!O128="","",Dane!O128)</f>
        <v/>
      </c>
      <c r="N154" s="390" t="str">
        <f>IF(Dane!P128="","",Dane!P128)</f>
        <v/>
      </c>
      <c r="O154" s="390" t="str">
        <f>IF(Dane!Q128="","",Dane!Q128)</f>
        <v/>
      </c>
      <c r="P154" s="390" t="str">
        <f>IF(Dane!R128="","",Dane!R128)</f>
        <v/>
      </c>
      <c r="Q154" s="390" t="str">
        <f>IF(Dane!S128="","",Dane!S128)</f>
        <v/>
      </c>
      <c r="R154" s="390" t="str">
        <f>IF(Dane!T128="","",Dane!T128)</f>
        <v/>
      </c>
      <c r="S154" s="390" t="str">
        <f>IF(Dane!U128="","",Dane!U128)</f>
        <v/>
      </c>
      <c r="T154" s="390" t="str">
        <f>IF(Dane!V128="","",Dane!V128)</f>
        <v/>
      </c>
      <c r="U154" s="390" t="str">
        <f>IF(Dane!W128="","",Dane!W128)</f>
        <v/>
      </c>
      <c r="V154" s="390" t="str">
        <f>IF(Dane!X128="","",Dane!X128)</f>
        <v/>
      </c>
      <c r="W154" s="390" t="str">
        <f>IF(Dane!Y128="","",Dane!Y128)</f>
        <v/>
      </c>
      <c r="X154" s="390" t="str">
        <f>IF(Dane!Z128="","",Dane!Z128)</f>
        <v/>
      </c>
      <c r="Y154" s="390" t="str">
        <f>IF(Dane!AA128="","",Dane!AA128)</f>
        <v/>
      </c>
      <c r="Z154" s="390" t="str">
        <f>IF(Dane!AB128="","",Dane!AB128)</f>
        <v/>
      </c>
      <c r="AA154" s="390" t="str">
        <f>IF(Dane!AC128="","",Dane!AC128)</f>
        <v/>
      </c>
      <c r="AB154" s="390" t="str">
        <f>IF(Dane!AD128="","",Dane!AD128)</f>
        <v/>
      </c>
      <c r="AC154" s="390" t="str">
        <f>IF(Dane!AE128="","",Dane!AE128)</f>
        <v/>
      </c>
      <c r="AD154" s="390" t="str">
        <f>IF(Dane!AF128="","",Dane!AF128)</f>
        <v/>
      </c>
      <c r="AE154" s="390" t="str">
        <f>IF(Dane!AG128="","",Dane!AG128)</f>
        <v/>
      </c>
      <c r="AF154" s="390" t="str">
        <f>IF(Dane!AH128="","",Dane!AH128)</f>
        <v/>
      </c>
      <c r="AG154" s="390" t="str">
        <f>IF(Dane!AI128="","",Dane!AI128)</f>
        <v/>
      </c>
      <c r="AH154" s="390" t="str">
        <f>IF(Dane!AJ128="","",Dane!AJ128)</f>
        <v/>
      </c>
      <c r="AI154" s="390" t="str">
        <f>IF(Dane!AK128="","",Dane!AK128)</f>
        <v/>
      </c>
      <c r="AJ154" s="390" t="str">
        <f>IF(Dane!AL128="","",Dane!AL128)</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128</v>
      </c>
      <c r="B155" s="184" t="s">
        <v>129</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125</v>
      </c>
      <c r="G156" s="388" t="str">
        <f>IF(Dane!I130="","",Dane!I130)</f>
        <v/>
      </c>
      <c r="H156" s="388" t="str">
        <f>IF(Dane!J130="","",Dane!J130)</f>
        <v/>
      </c>
      <c r="I156" s="388" t="str">
        <f>IF(Dane!K130="","",Dane!K130)</f>
        <v/>
      </c>
      <c r="J156" s="388" t="str">
        <f>IF(Dane!L130="","",Dane!L130)</f>
        <v/>
      </c>
      <c r="K156" s="388" t="str">
        <f>IF(Dane!M130="","",Dane!M130)</f>
        <v/>
      </c>
      <c r="L156" s="388" t="str">
        <f>IF(Dane!N130="","",Dane!N130)</f>
        <v/>
      </c>
      <c r="M156" s="388" t="str">
        <f>IF(Dane!O130="","",Dane!O130)</f>
        <v/>
      </c>
      <c r="N156" s="388" t="str">
        <f>IF(Dane!P130="","",Dane!P130)</f>
        <v/>
      </c>
      <c r="O156" s="388" t="str">
        <f>IF(Dane!Q130="","",Dane!Q130)</f>
        <v/>
      </c>
      <c r="P156" s="388" t="str">
        <f>IF(Dane!R130="","",Dane!R130)</f>
        <v/>
      </c>
      <c r="Q156" s="388" t="str">
        <f>IF(Dane!S130="","",Dane!S130)</f>
        <v/>
      </c>
      <c r="R156" s="388" t="str">
        <f>IF(Dane!T130="","",Dane!T130)</f>
        <v/>
      </c>
      <c r="S156" s="388" t="str">
        <f>IF(Dane!U130="","",Dane!U130)</f>
        <v/>
      </c>
      <c r="T156" s="388" t="str">
        <f>IF(Dane!V130="","",Dane!V130)</f>
        <v/>
      </c>
      <c r="U156" s="388" t="str">
        <f>IF(Dane!W130="","",Dane!W130)</f>
        <v/>
      </c>
      <c r="V156" s="388" t="str">
        <f>IF(Dane!X130="","",Dane!X130)</f>
        <v/>
      </c>
      <c r="W156" s="388" t="str">
        <f>IF(Dane!Y130="","",Dane!Y130)</f>
        <v/>
      </c>
      <c r="X156" s="388" t="str">
        <f>IF(Dane!Z130="","",Dane!Z130)</f>
        <v/>
      </c>
      <c r="Y156" s="388" t="str">
        <f>IF(Dane!AA130="","",Dane!AA130)</f>
        <v/>
      </c>
      <c r="Z156" s="388" t="str">
        <f>IF(Dane!AB130="","",Dane!AB130)</f>
        <v/>
      </c>
      <c r="AA156" s="388" t="str">
        <f>IF(Dane!AC130="","",Dane!AC130)</f>
        <v/>
      </c>
      <c r="AB156" s="388" t="str">
        <f>IF(Dane!AD130="","",Dane!AD130)</f>
        <v/>
      </c>
      <c r="AC156" s="388" t="str">
        <f>IF(Dane!AE130="","",Dane!AE130)</f>
        <v/>
      </c>
      <c r="AD156" s="388" t="str">
        <f>IF(Dane!AF130="","",Dane!AF130)</f>
        <v/>
      </c>
      <c r="AE156" s="388" t="str">
        <f>IF(Dane!AG130="","",Dane!AG130)</f>
        <v/>
      </c>
      <c r="AF156" s="388" t="str">
        <f>IF(Dane!AH130="","",Dane!AH130)</f>
        <v/>
      </c>
      <c r="AG156" s="388" t="str">
        <f>IF(Dane!AI130="","",Dane!AI130)</f>
        <v/>
      </c>
      <c r="AH156" s="388" t="str">
        <f>IF(Dane!AJ130="","",Dane!AJ130)</f>
        <v/>
      </c>
      <c r="AI156" s="388" t="str">
        <f>IF(Dane!AK130="","",Dane!AK130)</f>
        <v/>
      </c>
      <c r="AJ156" s="388" t="str">
        <f>IF(Dane!AL130="","",Dane!AL130)</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125</v>
      </c>
      <c r="G157" s="389" t="str">
        <f>IF(Dane!I131="","",Dane!I131)</f>
        <v/>
      </c>
      <c r="H157" s="389" t="str">
        <f>IF(Dane!J131="","",Dane!J131)</f>
        <v/>
      </c>
      <c r="I157" s="389" t="str">
        <f>IF(Dane!K131="","",Dane!K131)</f>
        <v/>
      </c>
      <c r="J157" s="389" t="str">
        <f>IF(Dane!L131="","",Dane!L131)</f>
        <v/>
      </c>
      <c r="K157" s="389" t="str">
        <f>IF(Dane!M131="","",Dane!M131)</f>
        <v/>
      </c>
      <c r="L157" s="389" t="str">
        <f>IF(Dane!N131="","",Dane!N131)</f>
        <v/>
      </c>
      <c r="M157" s="389" t="str">
        <f>IF(Dane!O131="","",Dane!O131)</f>
        <v/>
      </c>
      <c r="N157" s="389" t="str">
        <f>IF(Dane!P131="","",Dane!P131)</f>
        <v/>
      </c>
      <c r="O157" s="389" t="str">
        <f>IF(Dane!Q131="","",Dane!Q131)</f>
        <v/>
      </c>
      <c r="P157" s="389" t="str">
        <f>IF(Dane!R131="","",Dane!R131)</f>
        <v/>
      </c>
      <c r="Q157" s="389" t="str">
        <f>IF(Dane!S131="","",Dane!S131)</f>
        <v/>
      </c>
      <c r="R157" s="389" t="str">
        <f>IF(Dane!T131="","",Dane!T131)</f>
        <v/>
      </c>
      <c r="S157" s="389" t="str">
        <f>IF(Dane!U131="","",Dane!U131)</f>
        <v/>
      </c>
      <c r="T157" s="389" t="str">
        <f>IF(Dane!V131="","",Dane!V131)</f>
        <v/>
      </c>
      <c r="U157" s="389" t="str">
        <f>IF(Dane!W131="","",Dane!W131)</f>
        <v/>
      </c>
      <c r="V157" s="389" t="str">
        <f>IF(Dane!X131="","",Dane!X131)</f>
        <v/>
      </c>
      <c r="W157" s="389" t="str">
        <f>IF(Dane!Y131="","",Dane!Y131)</f>
        <v/>
      </c>
      <c r="X157" s="389" t="str">
        <f>IF(Dane!Z131="","",Dane!Z131)</f>
        <v/>
      </c>
      <c r="Y157" s="389" t="str">
        <f>IF(Dane!AA131="","",Dane!AA131)</f>
        <v/>
      </c>
      <c r="Z157" s="389" t="str">
        <f>IF(Dane!AB131="","",Dane!AB131)</f>
        <v/>
      </c>
      <c r="AA157" s="389" t="str">
        <f>IF(Dane!AC131="","",Dane!AC131)</f>
        <v/>
      </c>
      <c r="AB157" s="389" t="str">
        <f>IF(Dane!AD131="","",Dane!AD131)</f>
        <v/>
      </c>
      <c r="AC157" s="389" t="str">
        <f>IF(Dane!AE131="","",Dane!AE131)</f>
        <v/>
      </c>
      <c r="AD157" s="389" t="str">
        <f>IF(Dane!AF131="","",Dane!AF131)</f>
        <v/>
      </c>
      <c r="AE157" s="389" t="str">
        <f>IF(Dane!AG131="","",Dane!AG131)</f>
        <v/>
      </c>
      <c r="AF157" s="389" t="str">
        <f>IF(Dane!AH131="","",Dane!AH131)</f>
        <v/>
      </c>
      <c r="AG157" s="389" t="str">
        <f>IF(Dane!AI131="","",Dane!AI131)</f>
        <v/>
      </c>
      <c r="AH157" s="389" t="str">
        <f>IF(Dane!AJ131="","",Dane!AJ131)</f>
        <v/>
      </c>
      <c r="AI157" s="389" t="str">
        <f>IF(Dane!AK131="","",Dane!AK131)</f>
        <v/>
      </c>
      <c r="AJ157" s="389" t="str">
        <f>IF(Dane!AL131="","",Dane!AL131)</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125</v>
      </c>
      <c r="G158" s="389" t="str">
        <f>IF(Dane!I132="","",Dane!I132)</f>
        <v/>
      </c>
      <c r="H158" s="389" t="str">
        <f>IF(Dane!J132="","",Dane!J132)</f>
        <v/>
      </c>
      <c r="I158" s="389" t="str">
        <f>IF(Dane!K132="","",Dane!K132)</f>
        <v/>
      </c>
      <c r="J158" s="389" t="str">
        <f>IF(Dane!L132="","",Dane!L132)</f>
        <v/>
      </c>
      <c r="K158" s="389" t="str">
        <f>IF(Dane!M132="","",Dane!M132)</f>
        <v/>
      </c>
      <c r="L158" s="389" t="str">
        <f>IF(Dane!N132="","",Dane!N132)</f>
        <v/>
      </c>
      <c r="M158" s="389" t="str">
        <f>IF(Dane!O132="","",Dane!O132)</f>
        <v/>
      </c>
      <c r="N158" s="389" t="str">
        <f>IF(Dane!P132="","",Dane!P132)</f>
        <v/>
      </c>
      <c r="O158" s="389" t="str">
        <f>IF(Dane!Q132="","",Dane!Q132)</f>
        <v/>
      </c>
      <c r="P158" s="389" t="str">
        <f>IF(Dane!R132="","",Dane!R132)</f>
        <v/>
      </c>
      <c r="Q158" s="389" t="str">
        <f>IF(Dane!S132="","",Dane!S132)</f>
        <v/>
      </c>
      <c r="R158" s="389" t="str">
        <f>IF(Dane!T132="","",Dane!T132)</f>
        <v/>
      </c>
      <c r="S158" s="389" t="str">
        <f>IF(Dane!U132="","",Dane!U132)</f>
        <v/>
      </c>
      <c r="T158" s="389" t="str">
        <f>IF(Dane!V132="","",Dane!V132)</f>
        <v/>
      </c>
      <c r="U158" s="389" t="str">
        <f>IF(Dane!W132="","",Dane!W132)</f>
        <v/>
      </c>
      <c r="V158" s="389" t="str">
        <f>IF(Dane!X132="","",Dane!X132)</f>
        <v/>
      </c>
      <c r="W158" s="389" t="str">
        <f>IF(Dane!Y132="","",Dane!Y132)</f>
        <v/>
      </c>
      <c r="X158" s="389" t="str">
        <f>IF(Dane!Z132="","",Dane!Z132)</f>
        <v/>
      </c>
      <c r="Y158" s="389" t="str">
        <f>IF(Dane!AA132="","",Dane!AA132)</f>
        <v/>
      </c>
      <c r="Z158" s="389" t="str">
        <f>IF(Dane!AB132="","",Dane!AB132)</f>
        <v/>
      </c>
      <c r="AA158" s="389" t="str">
        <f>IF(Dane!AC132="","",Dane!AC132)</f>
        <v/>
      </c>
      <c r="AB158" s="389" t="str">
        <f>IF(Dane!AD132="","",Dane!AD132)</f>
        <v/>
      </c>
      <c r="AC158" s="389" t="str">
        <f>IF(Dane!AE132="","",Dane!AE132)</f>
        <v/>
      </c>
      <c r="AD158" s="389" t="str">
        <f>IF(Dane!AF132="","",Dane!AF132)</f>
        <v/>
      </c>
      <c r="AE158" s="389" t="str">
        <f>IF(Dane!AG132="","",Dane!AG132)</f>
        <v/>
      </c>
      <c r="AF158" s="389" t="str">
        <f>IF(Dane!AH132="","",Dane!AH132)</f>
        <v/>
      </c>
      <c r="AG158" s="389" t="str">
        <f>IF(Dane!AI132="","",Dane!AI132)</f>
        <v/>
      </c>
      <c r="AH158" s="389" t="str">
        <f>IF(Dane!AJ132="","",Dane!AJ132)</f>
        <v/>
      </c>
      <c r="AI158" s="389" t="str">
        <f>IF(Dane!AK132="","",Dane!AK132)</f>
        <v/>
      </c>
      <c r="AJ158" s="389" t="str">
        <f>IF(Dane!AL132="","",Dane!AL132)</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125</v>
      </c>
      <c r="G159" s="389" t="str">
        <f>IF(Dane!I133="","",Dane!I133)</f>
        <v/>
      </c>
      <c r="H159" s="389" t="str">
        <f>IF(Dane!J133="","",Dane!J133)</f>
        <v/>
      </c>
      <c r="I159" s="389" t="str">
        <f>IF(Dane!K133="","",Dane!K133)</f>
        <v/>
      </c>
      <c r="J159" s="389" t="str">
        <f>IF(Dane!L133="","",Dane!L133)</f>
        <v/>
      </c>
      <c r="K159" s="389" t="str">
        <f>IF(Dane!M133="","",Dane!M133)</f>
        <v/>
      </c>
      <c r="L159" s="389" t="str">
        <f>IF(Dane!N133="","",Dane!N133)</f>
        <v/>
      </c>
      <c r="M159" s="389" t="str">
        <f>IF(Dane!O133="","",Dane!O133)</f>
        <v/>
      </c>
      <c r="N159" s="389" t="str">
        <f>IF(Dane!P133="","",Dane!P133)</f>
        <v/>
      </c>
      <c r="O159" s="389" t="str">
        <f>IF(Dane!Q133="","",Dane!Q133)</f>
        <v/>
      </c>
      <c r="P159" s="389" t="str">
        <f>IF(Dane!R133="","",Dane!R133)</f>
        <v/>
      </c>
      <c r="Q159" s="389" t="str">
        <f>IF(Dane!S133="","",Dane!S133)</f>
        <v/>
      </c>
      <c r="R159" s="389" t="str">
        <f>IF(Dane!T133="","",Dane!T133)</f>
        <v/>
      </c>
      <c r="S159" s="389" t="str">
        <f>IF(Dane!U133="","",Dane!U133)</f>
        <v/>
      </c>
      <c r="T159" s="389" t="str">
        <f>IF(Dane!V133="","",Dane!V133)</f>
        <v/>
      </c>
      <c r="U159" s="389" t="str">
        <f>IF(Dane!W133="","",Dane!W133)</f>
        <v/>
      </c>
      <c r="V159" s="389" t="str">
        <f>IF(Dane!X133="","",Dane!X133)</f>
        <v/>
      </c>
      <c r="W159" s="389" t="str">
        <f>IF(Dane!Y133="","",Dane!Y133)</f>
        <v/>
      </c>
      <c r="X159" s="389" t="str">
        <f>IF(Dane!Z133="","",Dane!Z133)</f>
        <v/>
      </c>
      <c r="Y159" s="389" t="str">
        <f>IF(Dane!AA133="","",Dane!AA133)</f>
        <v/>
      </c>
      <c r="Z159" s="389" t="str">
        <f>IF(Dane!AB133="","",Dane!AB133)</f>
        <v/>
      </c>
      <c r="AA159" s="389" t="str">
        <f>IF(Dane!AC133="","",Dane!AC133)</f>
        <v/>
      </c>
      <c r="AB159" s="389" t="str">
        <f>IF(Dane!AD133="","",Dane!AD133)</f>
        <v/>
      </c>
      <c r="AC159" s="389" t="str">
        <f>IF(Dane!AE133="","",Dane!AE133)</f>
        <v/>
      </c>
      <c r="AD159" s="389" t="str">
        <f>IF(Dane!AF133="","",Dane!AF133)</f>
        <v/>
      </c>
      <c r="AE159" s="389" t="str">
        <f>IF(Dane!AG133="","",Dane!AG133)</f>
        <v/>
      </c>
      <c r="AF159" s="389" t="str">
        <f>IF(Dane!AH133="","",Dane!AH133)</f>
        <v/>
      </c>
      <c r="AG159" s="389" t="str">
        <f>IF(Dane!AI133="","",Dane!AI133)</f>
        <v/>
      </c>
      <c r="AH159" s="389" t="str">
        <f>IF(Dane!AJ133="","",Dane!AJ133)</f>
        <v/>
      </c>
      <c r="AI159" s="389" t="str">
        <f>IF(Dane!AK133="","",Dane!AK133)</f>
        <v/>
      </c>
      <c r="AJ159" s="389" t="str">
        <f>IF(Dane!AL133="","",Dane!AL133)</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125</v>
      </c>
      <c r="G160" s="389" t="str">
        <f>IF(Dane!I134="","",Dane!I134)</f>
        <v/>
      </c>
      <c r="H160" s="389" t="str">
        <f>IF(Dane!J134="","",Dane!J134)</f>
        <v/>
      </c>
      <c r="I160" s="389" t="str">
        <f>IF(Dane!K134="","",Dane!K134)</f>
        <v/>
      </c>
      <c r="J160" s="389" t="str">
        <f>IF(Dane!L134="","",Dane!L134)</f>
        <v/>
      </c>
      <c r="K160" s="389" t="str">
        <f>IF(Dane!M134="","",Dane!M134)</f>
        <v/>
      </c>
      <c r="L160" s="389" t="str">
        <f>IF(Dane!N134="","",Dane!N134)</f>
        <v/>
      </c>
      <c r="M160" s="389" t="str">
        <f>IF(Dane!O134="","",Dane!O134)</f>
        <v/>
      </c>
      <c r="N160" s="389" t="str">
        <f>IF(Dane!P134="","",Dane!P134)</f>
        <v/>
      </c>
      <c r="O160" s="389" t="str">
        <f>IF(Dane!Q134="","",Dane!Q134)</f>
        <v/>
      </c>
      <c r="P160" s="389" t="str">
        <f>IF(Dane!R134="","",Dane!R134)</f>
        <v/>
      </c>
      <c r="Q160" s="389" t="str">
        <f>IF(Dane!S134="","",Dane!S134)</f>
        <v/>
      </c>
      <c r="R160" s="389" t="str">
        <f>IF(Dane!T134="","",Dane!T134)</f>
        <v/>
      </c>
      <c r="S160" s="389" t="str">
        <f>IF(Dane!U134="","",Dane!U134)</f>
        <v/>
      </c>
      <c r="T160" s="389" t="str">
        <f>IF(Dane!V134="","",Dane!V134)</f>
        <v/>
      </c>
      <c r="U160" s="389" t="str">
        <f>IF(Dane!W134="","",Dane!W134)</f>
        <v/>
      </c>
      <c r="V160" s="389" t="str">
        <f>IF(Dane!X134="","",Dane!X134)</f>
        <v/>
      </c>
      <c r="W160" s="389" t="str">
        <f>IF(Dane!Y134="","",Dane!Y134)</f>
        <v/>
      </c>
      <c r="X160" s="389" t="str">
        <f>IF(Dane!Z134="","",Dane!Z134)</f>
        <v/>
      </c>
      <c r="Y160" s="389" t="str">
        <f>IF(Dane!AA134="","",Dane!AA134)</f>
        <v/>
      </c>
      <c r="Z160" s="389" t="str">
        <f>IF(Dane!AB134="","",Dane!AB134)</f>
        <v/>
      </c>
      <c r="AA160" s="389" t="str">
        <f>IF(Dane!AC134="","",Dane!AC134)</f>
        <v/>
      </c>
      <c r="AB160" s="389" t="str">
        <f>IF(Dane!AD134="","",Dane!AD134)</f>
        <v/>
      </c>
      <c r="AC160" s="389" t="str">
        <f>IF(Dane!AE134="","",Dane!AE134)</f>
        <v/>
      </c>
      <c r="AD160" s="389" t="str">
        <f>IF(Dane!AF134="","",Dane!AF134)</f>
        <v/>
      </c>
      <c r="AE160" s="389" t="str">
        <f>IF(Dane!AG134="","",Dane!AG134)</f>
        <v/>
      </c>
      <c r="AF160" s="389" t="str">
        <f>IF(Dane!AH134="","",Dane!AH134)</f>
        <v/>
      </c>
      <c r="AG160" s="389" t="str">
        <f>IF(Dane!AI134="","",Dane!AI134)</f>
        <v/>
      </c>
      <c r="AH160" s="389" t="str">
        <f>IF(Dane!AJ134="","",Dane!AJ134)</f>
        <v/>
      </c>
      <c r="AI160" s="389" t="str">
        <f>IF(Dane!AK134="","",Dane!AK134)</f>
        <v/>
      </c>
      <c r="AJ160" s="389" t="str">
        <f>IF(Dane!AL134="","",Dane!AL134)</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125</v>
      </c>
      <c r="G161" s="389" t="str">
        <f>IF(Dane!I135="","",Dane!I135)</f>
        <v/>
      </c>
      <c r="H161" s="389" t="str">
        <f>IF(Dane!J135="","",Dane!J135)</f>
        <v/>
      </c>
      <c r="I161" s="389" t="str">
        <f>IF(Dane!K135="","",Dane!K135)</f>
        <v/>
      </c>
      <c r="J161" s="389" t="str">
        <f>IF(Dane!L135="","",Dane!L135)</f>
        <v/>
      </c>
      <c r="K161" s="389" t="str">
        <f>IF(Dane!M135="","",Dane!M135)</f>
        <v/>
      </c>
      <c r="L161" s="389" t="str">
        <f>IF(Dane!N135="","",Dane!N135)</f>
        <v/>
      </c>
      <c r="M161" s="389" t="str">
        <f>IF(Dane!O135="","",Dane!O135)</f>
        <v/>
      </c>
      <c r="N161" s="389" t="str">
        <f>IF(Dane!P135="","",Dane!P135)</f>
        <v/>
      </c>
      <c r="O161" s="389" t="str">
        <f>IF(Dane!Q135="","",Dane!Q135)</f>
        <v/>
      </c>
      <c r="P161" s="389" t="str">
        <f>IF(Dane!R135="","",Dane!R135)</f>
        <v/>
      </c>
      <c r="Q161" s="389" t="str">
        <f>IF(Dane!S135="","",Dane!S135)</f>
        <v/>
      </c>
      <c r="R161" s="389" t="str">
        <f>IF(Dane!T135="","",Dane!T135)</f>
        <v/>
      </c>
      <c r="S161" s="389" t="str">
        <f>IF(Dane!U135="","",Dane!U135)</f>
        <v/>
      </c>
      <c r="T161" s="389" t="str">
        <f>IF(Dane!V135="","",Dane!V135)</f>
        <v/>
      </c>
      <c r="U161" s="389" t="str">
        <f>IF(Dane!W135="","",Dane!W135)</f>
        <v/>
      </c>
      <c r="V161" s="389" t="str">
        <f>IF(Dane!X135="","",Dane!X135)</f>
        <v/>
      </c>
      <c r="W161" s="389" t="str">
        <f>IF(Dane!Y135="","",Dane!Y135)</f>
        <v/>
      </c>
      <c r="X161" s="389" t="str">
        <f>IF(Dane!Z135="","",Dane!Z135)</f>
        <v/>
      </c>
      <c r="Y161" s="389" t="str">
        <f>IF(Dane!AA135="","",Dane!AA135)</f>
        <v/>
      </c>
      <c r="Z161" s="389" t="str">
        <f>IF(Dane!AB135="","",Dane!AB135)</f>
        <v/>
      </c>
      <c r="AA161" s="389" t="str">
        <f>IF(Dane!AC135="","",Dane!AC135)</f>
        <v/>
      </c>
      <c r="AB161" s="389" t="str">
        <f>IF(Dane!AD135="","",Dane!AD135)</f>
        <v/>
      </c>
      <c r="AC161" s="389" t="str">
        <f>IF(Dane!AE135="","",Dane!AE135)</f>
        <v/>
      </c>
      <c r="AD161" s="389" t="str">
        <f>IF(Dane!AF135="","",Dane!AF135)</f>
        <v/>
      </c>
      <c r="AE161" s="389" t="str">
        <f>IF(Dane!AG135="","",Dane!AG135)</f>
        <v/>
      </c>
      <c r="AF161" s="389" t="str">
        <f>IF(Dane!AH135="","",Dane!AH135)</f>
        <v/>
      </c>
      <c r="AG161" s="389" t="str">
        <f>IF(Dane!AI135="","",Dane!AI135)</f>
        <v/>
      </c>
      <c r="AH161" s="389" t="str">
        <f>IF(Dane!AJ135="","",Dane!AJ135)</f>
        <v/>
      </c>
      <c r="AI161" s="389" t="str">
        <f>IF(Dane!AK135="","",Dane!AK135)</f>
        <v/>
      </c>
      <c r="AJ161" s="389" t="str">
        <f>IF(Dane!AL135="","",Dane!AL135)</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125</v>
      </c>
      <c r="G162" s="389" t="str">
        <f>IF(Dane!I136="","",Dane!I136)</f>
        <v/>
      </c>
      <c r="H162" s="389" t="str">
        <f>IF(Dane!J136="","",Dane!J136)</f>
        <v/>
      </c>
      <c r="I162" s="389" t="str">
        <f>IF(Dane!K136="","",Dane!K136)</f>
        <v/>
      </c>
      <c r="J162" s="389" t="str">
        <f>IF(Dane!L136="","",Dane!L136)</f>
        <v/>
      </c>
      <c r="K162" s="389" t="str">
        <f>IF(Dane!M136="","",Dane!M136)</f>
        <v/>
      </c>
      <c r="L162" s="389" t="str">
        <f>IF(Dane!N136="","",Dane!N136)</f>
        <v/>
      </c>
      <c r="M162" s="389" t="str">
        <f>IF(Dane!O136="","",Dane!O136)</f>
        <v/>
      </c>
      <c r="N162" s="389" t="str">
        <f>IF(Dane!P136="","",Dane!P136)</f>
        <v/>
      </c>
      <c r="O162" s="389" t="str">
        <f>IF(Dane!Q136="","",Dane!Q136)</f>
        <v/>
      </c>
      <c r="P162" s="389" t="str">
        <f>IF(Dane!R136="","",Dane!R136)</f>
        <v/>
      </c>
      <c r="Q162" s="389" t="str">
        <f>IF(Dane!S136="","",Dane!S136)</f>
        <v/>
      </c>
      <c r="R162" s="389" t="str">
        <f>IF(Dane!T136="","",Dane!T136)</f>
        <v/>
      </c>
      <c r="S162" s="389" t="str">
        <f>IF(Dane!U136="","",Dane!U136)</f>
        <v/>
      </c>
      <c r="T162" s="389" t="str">
        <f>IF(Dane!V136="","",Dane!V136)</f>
        <v/>
      </c>
      <c r="U162" s="389" t="str">
        <f>IF(Dane!W136="","",Dane!W136)</f>
        <v/>
      </c>
      <c r="V162" s="389" t="str">
        <f>IF(Dane!X136="","",Dane!X136)</f>
        <v/>
      </c>
      <c r="W162" s="389" t="str">
        <f>IF(Dane!Y136="","",Dane!Y136)</f>
        <v/>
      </c>
      <c r="X162" s="389" t="str">
        <f>IF(Dane!Z136="","",Dane!Z136)</f>
        <v/>
      </c>
      <c r="Y162" s="389" t="str">
        <f>IF(Dane!AA136="","",Dane!AA136)</f>
        <v/>
      </c>
      <c r="Z162" s="389" t="str">
        <f>IF(Dane!AB136="","",Dane!AB136)</f>
        <v/>
      </c>
      <c r="AA162" s="389" t="str">
        <f>IF(Dane!AC136="","",Dane!AC136)</f>
        <v/>
      </c>
      <c r="AB162" s="389" t="str">
        <f>IF(Dane!AD136="","",Dane!AD136)</f>
        <v/>
      </c>
      <c r="AC162" s="389" t="str">
        <f>IF(Dane!AE136="","",Dane!AE136)</f>
        <v/>
      </c>
      <c r="AD162" s="389" t="str">
        <f>IF(Dane!AF136="","",Dane!AF136)</f>
        <v/>
      </c>
      <c r="AE162" s="389" t="str">
        <f>IF(Dane!AG136="","",Dane!AG136)</f>
        <v/>
      </c>
      <c r="AF162" s="389" t="str">
        <f>IF(Dane!AH136="","",Dane!AH136)</f>
        <v/>
      </c>
      <c r="AG162" s="389" t="str">
        <f>IF(Dane!AI136="","",Dane!AI136)</f>
        <v/>
      </c>
      <c r="AH162" s="389" t="str">
        <f>IF(Dane!AJ136="","",Dane!AJ136)</f>
        <v/>
      </c>
      <c r="AI162" s="389" t="str">
        <f>IF(Dane!AK136="","",Dane!AK136)</f>
        <v/>
      </c>
      <c r="AJ162" s="389" t="str">
        <f>IF(Dane!AL136="","",Dane!AL136)</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125</v>
      </c>
      <c r="G163" s="389" t="str">
        <f>IF(Dane!I137="","",Dane!I137)</f>
        <v/>
      </c>
      <c r="H163" s="389" t="str">
        <f>IF(Dane!J137="","",Dane!J137)</f>
        <v/>
      </c>
      <c r="I163" s="389" t="str">
        <f>IF(Dane!K137="","",Dane!K137)</f>
        <v/>
      </c>
      <c r="J163" s="389" t="str">
        <f>IF(Dane!L137="","",Dane!L137)</f>
        <v/>
      </c>
      <c r="K163" s="389" t="str">
        <f>IF(Dane!M137="","",Dane!M137)</f>
        <v/>
      </c>
      <c r="L163" s="389" t="str">
        <f>IF(Dane!N137="","",Dane!N137)</f>
        <v/>
      </c>
      <c r="M163" s="389" t="str">
        <f>IF(Dane!O137="","",Dane!O137)</f>
        <v/>
      </c>
      <c r="N163" s="389" t="str">
        <f>IF(Dane!P137="","",Dane!P137)</f>
        <v/>
      </c>
      <c r="O163" s="389" t="str">
        <f>IF(Dane!Q137="","",Dane!Q137)</f>
        <v/>
      </c>
      <c r="P163" s="389" t="str">
        <f>IF(Dane!R137="","",Dane!R137)</f>
        <v/>
      </c>
      <c r="Q163" s="389" t="str">
        <f>IF(Dane!S137="","",Dane!S137)</f>
        <v/>
      </c>
      <c r="R163" s="389" t="str">
        <f>IF(Dane!T137="","",Dane!T137)</f>
        <v/>
      </c>
      <c r="S163" s="389" t="str">
        <f>IF(Dane!U137="","",Dane!U137)</f>
        <v/>
      </c>
      <c r="T163" s="389" t="str">
        <f>IF(Dane!V137="","",Dane!V137)</f>
        <v/>
      </c>
      <c r="U163" s="389" t="str">
        <f>IF(Dane!W137="","",Dane!W137)</f>
        <v/>
      </c>
      <c r="V163" s="389" t="str">
        <f>IF(Dane!X137="","",Dane!X137)</f>
        <v/>
      </c>
      <c r="W163" s="389" t="str">
        <f>IF(Dane!Y137="","",Dane!Y137)</f>
        <v/>
      </c>
      <c r="X163" s="389" t="str">
        <f>IF(Dane!Z137="","",Dane!Z137)</f>
        <v/>
      </c>
      <c r="Y163" s="389" t="str">
        <f>IF(Dane!AA137="","",Dane!AA137)</f>
        <v/>
      </c>
      <c r="Z163" s="389" t="str">
        <f>IF(Dane!AB137="","",Dane!AB137)</f>
        <v/>
      </c>
      <c r="AA163" s="389" t="str">
        <f>IF(Dane!AC137="","",Dane!AC137)</f>
        <v/>
      </c>
      <c r="AB163" s="389" t="str">
        <f>IF(Dane!AD137="","",Dane!AD137)</f>
        <v/>
      </c>
      <c r="AC163" s="389" t="str">
        <f>IF(Dane!AE137="","",Dane!AE137)</f>
        <v/>
      </c>
      <c r="AD163" s="389" t="str">
        <f>IF(Dane!AF137="","",Dane!AF137)</f>
        <v/>
      </c>
      <c r="AE163" s="389" t="str">
        <f>IF(Dane!AG137="","",Dane!AG137)</f>
        <v/>
      </c>
      <c r="AF163" s="389" t="str">
        <f>IF(Dane!AH137="","",Dane!AH137)</f>
        <v/>
      </c>
      <c r="AG163" s="389" t="str">
        <f>IF(Dane!AI137="","",Dane!AI137)</f>
        <v/>
      </c>
      <c r="AH163" s="389" t="str">
        <f>IF(Dane!AJ137="","",Dane!AJ137)</f>
        <v/>
      </c>
      <c r="AI163" s="389" t="str">
        <f>IF(Dane!AK137="","",Dane!AK137)</f>
        <v/>
      </c>
      <c r="AJ163" s="389" t="str">
        <f>IF(Dane!AL137="","",Dane!AL137)</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125</v>
      </c>
      <c r="G164" s="389" t="str">
        <f>IF(Dane!I138="","",Dane!I138)</f>
        <v/>
      </c>
      <c r="H164" s="389" t="str">
        <f>IF(Dane!J138="","",Dane!J138)</f>
        <v/>
      </c>
      <c r="I164" s="389" t="str">
        <f>IF(Dane!K138="","",Dane!K138)</f>
        <v/>
      </c>
      <c r="J164" s="389" t="str">
        <f>IF(Dane!L138="","",Dane!L138)</f>
        <v/>
      </c>
      <c r="K164" s="389" t="str">
        <f>IF(Dane!M138="","",Dane!M138)</f>
        <v/>
      </c>
      <c r="L164" s="389" t="str">
        <f>IF(Dane!N138="","",Dane!N138)</f>
        <v/>
      </c>
      <c r="M164" s="389" t="str">
        <f>IF(Dane!O138="","",Dane!O138)</f>
        <v/>
      </c>
      <c r="N164" s="389" t="str">
        <f>IF(Dane!P138="","",Dane!P138)</f>
        <v/>
      </c>
      <c r="O164" s="389" t="str">
        <f>IF(Dane!Q138="","",Dane!Q138)</f>
        <v/>
      </c>
      <c r="P164" s="389" t="str">
        <f>IF(Dane!R138="","",Dane!R138)</f>
        <v/>
      </c>
      <c r="Q164" s="389" t="str">
        <f>IF(Dane!S138="","",Dane!S138)</f>
        <v/>
      </c>
      <c r="R164" s="389" t="str">
        <f>IF(Dane!T138="","",Dane!T138)</f>
        <v/>
      </c>
      <c r="S164" s="389" t="str">
        <f>IF(Dane!U138="","",Dane!U138)</f>
        <v/>
      </c>
      <c r="T164" s="389" t="str">
        <f>IF(Dane!V138="","",Dane!V138)</f>
        <v/>
      </c>
      <c r="U164" s="389" t="str">
        <f>IF(Dane!W138="","",Dane!W138)</f>
        <v/>
      </c>
      <c r="V164" s="389" t="str">
        <f>IF(Dane!X138="","",Dane!X138)</f>
        <v/>
      </c>
      <c r="W164" s="389" t="str">
        <f>IF(Dane!Y138="","",Dane!Y138)</f>
        <v/>
      </c>
      <c r="X164" s="389" t="str">
        <f>IF(Dane!Z138="","",Dane!Z138)</f>
        <v/>
      </c>
      <c r="Y164" s="389" t="str">
        <f>IF(Dane!AA138="","",Dane!AA138)</f>
        <v/>
      </c>
      <c r="Z164" s="389" t="str">
        <f>IF(Dane!AB138="","",Dane!AB138)</f>
        <v/>
      </c>
      <c r="AA164" s="389" t="str">
        <f>IF(Dane!AC138="","",Dane!AC138)</f>
        <v/>
      </c>
      <c r="AB164" s="389" t="str">
        <f>IF(Dane!AD138="","",Dane!AD138)</f>
        <v/>
      </c>
      <c r="AC164" s="389" t="str">
        <f>IF(Dane!AE138="","",Dane!AE138)</f>
        <v/>
      </c>
      <c r="AD164" s="389" t="str">
        <f>IF(Dane!AF138="","",Dane!AF138)</f>
        <v/>
      </c>
      <c r="AE164" s="389" t="str">
        <f>IF(Dane!AG138="","",Dane!AG138)</f>
        <v/>
      </c>
      <c r="AF164" s="389" t="str">
        <f>IF(Dane!AH138="","",Dane!AH138)</f>
        <v/>
      </c>
      <c r="AG164" s="389" t="str">
        <f>IF(Dane!AI138="","",Dane!AI138)</f>
        <v/>
      </c>
      <c r="AH164" s="389" t="str">
        <f>IF(Dane!AJ138="","",Dane!AJ138)</f>
        <v/>
      </c>
      <c r="AI164" s="389" t="str">
        <f>IF(Dane!AK138="","",Dane!AK138)</f>
        <v/>
      </c>
      <c r="AJ164" s="389" t="str">
        <f>IF(Dane!AL138="","",Dane!AL138)</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125</v>
      </c>
      <c r="G165" s="389" t="str">
        <f>IF(Dane!I139="","",Dane!I139)</f>
        <v/>
      </c>
      <c r="H165" s="389" t="str">
        <f>IF(Dane!J139="","",Dane!J139)</f>
        <v/>
      </c>
      <c r="I165" s="389" t="str">
        <f>IF(Dane!K139="","",Dane!K139)</f>
        <v/>
      </c>
      <c r="J165" s="389" t="str">
        <f>IF(Dane!L139="","",Dane!L139)</f>
        <v/>
      </c>
      <c r="K165" s="389" t="str">
        <f>IF(Dane!M139="","",Dane!M139)</f>
        <v/>
      </c>
      <c r="L165" s="389" t="str">
        <f>IF(Dane!N139="","",Dane!N139)</f>
        <v/>
      </c>
      <c r="M165" s="389" t="str">
        <f>IF(Dane!O139="","",Dane!O139)</f>
        <v/>
      </c>
      <c r="N165" s="389" t="str">
        <f>IF(Dane!P139="","",Dane!P139)</f>
        <v/>
      </c>
      <c r="O165" s="389" t="str">
        <f>IF(Dane!Q139="","",Dane!Q139)</f>
        <v/>
      </c>
      <c r="P165" s="389" t="str">
        <f>IF(Dane!R139="","",Dane!R139)</f>
        <v/>
      </c>
      <c r="Q165" s="389" t="str">
        <f>IF(Dane!S139="","",Dane!S139)</f>
        <v/>
      </c>
      <c r="R165" s="389" t="str">
        <f>IF(Dane!T139="","",Dane!T139)</f>
        <v/>
      </c>
      <c r="S165" s="389" t="str">
        <f>IF(Dane!U139="","",Dane!U139)</f>
        <v/>
      </c>
      <c r="T165" s="389" t="str">
        <f>IF(Dane!V139="","",Dane!V139)</f>
        <v/>
      </c>
      <c r="U165" s="389" t="str">
        <f>IF(Dane!W139="","",Dane!W139)</f>
        <v/>
      </c>
      <c r="V165" s="389" t="str">
        <f>IF(Dane!X139="","",Dane!X139)</f>
        <v/>
      </c>
      <c r="W165" s="389" t="str">
        <f>IF(Dane!Y139="","",Dane!Y139)</f>
        <v/>
      </c>
      <c r="X165" s="389" t="str">
        <f>IF(Dane!Z139="","",Dane!Z139)</f>
        <v/>
      </c>
      <c r="Y165" s="389" t="str">
        <f>IF(Dane!AA139="","",Dane!AA139)</f>
        <v/>
      </c>
      <c r="Z165" s="389" t="str">
        <f>IF(Dane!AB139="","",Dane!AB139)</f>
        <v/>
      </c>
      <c r="AA165" s="389" t="str">
        <f>IF(Dane!AC139="","",Dane!AC139)</f>
        <v/>
      </c>
      <c r="AB165" s="389" t="str">
        <f>IF(Dane!AD139="","",Dane!AD139)</f>
        <v/>
      </c>
      <c r="AC165" s="389" t="str">
        <f>IF(Dane!AE139="","",Dane!AE139)</f>
        <v/>
      </c>
      <c r="AD165" s="389" t="str">
        <f>IF(Dane!AF139="","",Dane!AF139)</f>
        <v/>
      </c>
      <c r="AE165" s="389" t="str">
        <f>IF(Dane!AG139="","",Dane!AG139)</f>
        <v/>
      </c>
      <c r="AF165" s="389" t="str">
        <f>IF(Dane!AH139="","",Dane!AH139)</f>
        <v/>
      </c>
      <c r="AG165" s="389" t="str">
        <f>IF(Dane!AI139="","",Dane!AI139)</f>
        <v/>
      </c>
      <c r="AH165" s="389" t="str">
        <f>IF(Dane!AJ139="","",Dane!AJ139)</f>
        <v/>
      </c>
      <c r="AI165" s="389" t="str">
        <f>IF(Dane!AK139="","",Dane!AK139)</f>
        <v/>
      </c>
      <c r="AJ165" s="389" t="str">
        <f>IF(Dane!AL139="","",Dane!AL139)</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125</v>
      </c>
      <c r="G166" s="389" t="str">
        <f>IF(Dane!I140="","",Dane!I140)</f>
        <v/>
      </c>
      <c r="H166" s="389" t="str">
        <f>IF(Dane!J140="","",Dane!J140)</f>
        <v/>
      </c>
      <c r="I166" s="389" t="str">
        <f>IF(Dane!K140="","",Dane!K140)</f>
        <v/>
      </c>
      <c r="J166" s="389" t="str">
        <f>IF(Dane!L140="","",Dane!L140)</f>
        <v/>
      </c>
      <c r="K166" s="389" t="str">
        <f>IF(Dane!M140="","",Dane!M140)</f>
        <v/>
      </c>
      <c r="L166" s="389" t="str">
        <f>IF(Dane!N140="","",Dane!N140)</f>
        <v/>
      </c>
      <c r="M166" s="389" t="str">
        <f>IF(Dane!O140="","",Dane!O140)</f>
        <v/>
      </c>
      <c r="N166" s="389" t="str">
        <f>IF(Dane!P140="","",Dane!P140)</f>
        <v/>
      </c>
      <c r="O166" s="389" t="str">
        <f>IF(Dane!Q140="","",Dane!Q140)</f>
        <v/>
      </c>
      <c r="P166" s="389" t="str">
        <f>IF(Dane!R140="","",Dane!R140)</f>
        <v/>
      </c>
      <c r="Q166" s="389" t="str">
        <f>IF(Dane!S140="","",Dane!S140)</f>
        <v/>
      </c>
      <c r="R166" s="389" t="str">
        <f>IF(Dane!T140="","",Dane!T140)</f>
        <v/>
      </c>
      <c r="S166" s="389" t="str">
        <f>IF(Dane!U140="","",Dane!U140)</f>
        <v/>
      </c>
      <c r="T166" s="389" t="str">
        <f>IF(Dane!V140="","",Dane!V140)</f>
        <v/>
      </c>
      <c r="U166" s="389" t="str">
        <f>IF(Dane!W140="","",Dane!W140)</f>
        <v/>
      </c>
      <c r="V166" s="389" t="str">
        <f>IF(Dane!X140="","",Dane!X140)</f>
        <v/>
      </c>
      <c r="W166" s="389" t="str">
        <f>IF(Dane!Y140="","",Dane!Y140)</f>
        <v/>
      </c>
      <c r="X166" s="389" t="str">
        <f>IF(Dane!Z140="","",Dane!Z140)</f>
        <v/>
      </c>
      <c r="Y166" s="389" t="str">
        <f>IF(Dane!AA140="","",Dane!AA140)</f>
        <v/>
      </c>
      <c r="Z166" s="389" t="str">
        <f>IF(Dane!AB140="","",Dane!AB140)</f>
        <v/>
      </c>
      <c r="AA166" s="389" t="str">
        <f>IF(Dane!AC140="","",Dane!AC140)</f>
        <v/>
      </c>
      <c r="AB166" s="389" t="str">
        <f>IF(Dane!AD140="","",Dane!AD140)</f>
        <v/>
      </c>
      <c r="AC166" s="389" t="str">
        <f>IF(Dane!AE140="","",Dane!AE140)</f>
        <v/>
      </c>
      <c r="AD166" s="389" t="str">
        <f>IF(Dane!AF140="","",Dane!AF140)</f>
        <v/>
      </c>
      <c r="AE166" s="389" t="str">
        <f>IF(Dane!AG140="","",Dane!AG140)</f>
        <v/>
      </c>
      <c r="AF166" s="389" t="str">
        <f>IF(Dane!AH140="","",Dane!AH140)</f>
        <v/>
      </c>
      <c r="AG166" s="389" t="str">
        <f>IF(Dane!AI140="","",Dane!AI140)</f>
        <v/>
      </c>
      <c r="AH166" s="389" t="str">
        <f>IF(Dane!AJ140="","",Dane!AJ140)</f>
        <v/>
      </c>
      <c r="AI166" s="389" t="str">
        <f>IF(Dane!AK140="","",Dane!AK140)</f>
        <v/>
      </c>
      <c r="AJ166" s="389" t="str">
        <f>IF(Dane!AL140="","",Dane!AL140)</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125</v>
      </c>
      <c r="G167" s="389" t="str">
        <f>IF(Dane!I141="","",Dane!I141)</f>
        <v/>
      </c>
      <c r="H167" s="389" t="str">
        <f>IF(Dane!J141="","",Dane!J141)</f>
        <v/>
      </c>
      <c r="I167" s="389" t="str">
        <f>IF(Dane!K141="","",Dane!K141)</f>
        <v/>
      </c>
      <c r="J167" s="389" t="str">
        <f>IF(Dane!L141="","",Dane!L141)</f>
        <v/>
      </c>
      <c r="K167" s="389" t="str">
        <f>IF(Dane!M141="","",Dane!M141)</f>
        <v/>
      </c>
      <c r="L167" s="389" t="str">
        <f>IF(Dane!N141="","",Dane!N141)</f>
        <v/>
      </c>
      <c r="M167" s="389" t="str">
        <f>IF(Dane!O141="","",Dane!O141)</f>
        <v/>
      </c>
      <c r="N167" s="389" t="str">
        <f>IF(Dane!P141="","",Dane!P141)</f>
        <v/>
      </c>
      <c r="O167" s="389" t="str">
        <f>IF(Dane!Q141="","",Dane!Q141)</f>
        <v/>
      </c>
      <c r="P167" s="389" t="str">
        <f>IF(Dane!R141="","",Dane!R141)</f>
        <v/>
      </c>
      <c r="Q167" s="389" t="str">
        <f>IF(Dane!S141="","",Dane!S141)</f>
        <v/>
      </c>
      <c r="R167" s="389" t="str">
        <f>IF(Dane!T141="","",Dane!T141)</f>
        <v/>
      </c>
      <c r="S167" s="389" t="str">
        <f>IF(Dane!U141="","",Dane!U141)</f>
        <v/>
      </c>
      <c r="T167" s="389" t="str">
        <f>IF(Dane!V141="","",Dane!V141)</f>
        <v/>
      </c>
      <c r="U167" s="389" t="str">
        <f>IF(Dane!W141="","",Dane!W141)</f>
        <v/>
      </c>
      <c r="V167" s="389" t="str">
        <f>IF(Dane!X141="","",Dane!X141)</f>
        <v/>
      </c>
      <c r="W167" s="389" t="str">
        <f>IF(Dane!Y141="","",Dane!Y141)</f>
        <v/>
      </c>
      <c r="X167" s="389" t="str">
        <f>IF(Dane!Z141="","",Dane!Z141)</f>
        <v/>
      </c>
      <c r="Y167" s="389" t="str">
        <f>IF(Dane!AA141="","",Dane!AA141)</f>
        <v/>
      </c>
      <c r="Z167" s="389" t="str">
        <f>IF(Dane!AB141="","",Dane!AB141)</f>
        <v/>
      </c>
      <c r="AA167" s="389" t="str">
        <f>IF(Dane!AC141="","",Dane!AC141)</f>
        <v/>
      </c>
      <c r="AB167" s="389" t="str">
        <f>IF(Dane!AD141="","",Dane!AD141)</f>
        <v/>
      </c>
      <c r="AC167" s="389" t="str">
        <f>IF(Dane!AE141="","",Dane!AE141)</f>
        <v/>
      </c>
      <c r="AD167" s="389" t="str">
        <f>IF(Dane!AF141="","",Dane!AF141)</f>
        <v/>
      </c>
      <c r="AE167" s="389" t="str">
        <f>IF(Dane!AG141="","",Dane!AG141)</f>
        <v/>
      </c>
      <c r="AF167" s="389" t="str">
        <f>IF(Dane!AH141="","",Dane!AH141)</f>
        <v/>
      </c>
      <c r="AG167" s="389" t="str">
        <f>IF(Dane!AI141="","",Dane!AI141)</f>
        <v/>
      </c>
      <c r="AH167" s="389" t="str">
        <f>IF(Dane!AJ141="","",Dane!AJ141)</f>
        <v/>
      </c>
      <c r="AI167" s="389" t="str">
        <f>IF(Dane!AK141="","",Dane!AK141)</f>
        <v/>
      </c>
      <c r="AJ167" s="389" t="str">
        <f>IF(Dane!AL141="","",Dane!AL141)</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125</v>
      </c>
      <c r="G168" s="389" t="str">
        <f>IF(Dane!I142="","",Dane!I142)</f>
        <v/>
      </c>
      <c r="H168" s="389" t="str">
        <f>IF(Dane!J142="","",Dane!J142)</f>
        <v/>
      </c>
      <c r="I168" s="389" t="str">
        <f>IF(Dane!K142="","",Dane!K142)</f>
        <v/>
      </c>
      <c r="J168" s="389" t="str">
        <f>IF(Dane!L142="","",Dane!L142)</f>
        <v/>
      </c>
      <c r="K168" s="389" t="str">
        <f>IF(Dane!M142="","",Dane!M142)</f>
        <v/>
      </c>
      <c r="L168" s="389" t="str">
        <f>IF(Dane!N142="","",Dane!N142)</f>
        <v/>
      </c>
      <c r="M168" s="389" t="str">
        <f>IF(Dane!O142="","",Dane!O142)</f>
        <v/>
      </c>
      <c r="N168" s="389" t="str">
        <f>IF(Dane!P142="","",Dane!P142)</f>
        <v/>
      </c>
      <c r="O168" s="389" t="str">
        <f>IF(Dane!Q142="","",Dane!Q142)</f>
        <v/>
      </c>
      <c r="P168" s="389" t="str">
        <f>IF(Dane!R142="","",Dane!R142)</f>
        <v/>
      </c>
      <c r="Q168" s="389" t="str">
        <f>IF(Dane!S142="","",Dane!S142)</f>
        <v/>
      </c>
      <c r="R168" s="389" t="str">
        <f>IF(Dane!T142="","",Dane!T142)</f>
        <v/>
      </c>
      <c r="S168" s="389" t="str">
        <f>IF(Dane!U142="","",Dane!U142)</f>
        <v/>
      </c>
      <c r="T168" s="389" t="str">
        <f>IF(Dane!V142="","",Dane!V142)</f>
        <v/>
      </c>
      <c r="U168" s="389" t="str">
        <f>IF(Dane!W142="","",Dane!W142)</f>
        <v/>
      </c>
      <c r="V168" s="389" t="str">
        <f>IF(Dane!X142="","",Dane!X142)</f>
        <v/>
      </c>
      <c r="W168" s="389" t="str">
        <f>IF(Dane!Y142="","",Dane!Y142)</f>
        <v/>
      </c>
      <c r="X168" s="389" t="str">
        <f>IF(Dane!Z142="","",Dane!Z142)</f>
        <v/>
      </c>
      <c r="Y168" s="389" t="str">
        <f>IF(Dane!AA142="","",Dane!AA142)</f>
        <v/>
      </c>
      <c r="Z168" s="389" t="str">
        <f>IF(Dane!AB142="","",Dane!AB142)</f>
        <v/>
      </c>
      <c r="AA168" s="389" t="str">
        <f>IF(Dane!AC142="","",Dane!AC142)</f>
        <v/>
      </c>
      <c r="AB168" s="389" t="str">
        <f>IF(Dane!AD142="","",Dane!AD142)</f>
        <v/>
      </c>
      <c r="AC168" s="389" t="str">
        <f>IF(Dane!AE142="","",Dane!AE142)</f>
        <v/>
      </c>
      <c r="AD168" s="389" t="str">
        <f>IF(Dane!AF142="","",Dane!AF142)</f>
        <v/>
      </c>
      <c r="AE168" s="389" t="str">
        <f>IF(Dane!AG142="","",Dane!AG142)</f>
        <v/>
      </c>
      <c r="AF168" s="389" t="str">
        <f>IF(Dane!AH142="","",Dane!AH142)</f>
        <v/>
      </c>
      <c r="AG168" s="389" t="str">
        <f>IF(Dane!AI142="","",Dane!AI142)</f>
        <v/>
      </c>
      <c r="AH168" s="389" t="str">
        <f>IF(Dane!AJ142="","",Dane!AJ142)</f>
        <v/>
      </c>
      <c r="AI168" s="389" t="str">
        <f>IF(Dane!AK142="","",Dane!AK142)</f>
        <v/>
      </c>
      <c r="AJ168" s="389" t="str">
        <f>IF(Dane!AL142="","",Dane!AL142)</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125</v>
      </c>
      <c r="G169" s="389" t="str">
        <f>IF(Dane!I143="","",Dane!I143)</f>
        <v/>
      </c>
      <c r="H169" s="389" t="str">
        <f>IF(Dane!J143="","",Dane!J143)</f>
        <v/>
      </c>
      <c r="I169" s="389" t="str">
        <f>IF(Dane!K143="","",Dane!K143)</f>
        <v/>
      </c>
      <c r="J169" s="389" t="str">
        <f>IF(Dane!L143="","",Dane!L143)</f>
        <v/>
      </c>
      <c r="K169" s="389" t="str">
        <f>IF(Dane!M143="","",Dane!M143)</f>
        <v/>
      </c>
      <c r="L169" s="389" t="str">
        <f>IF(Dane!N143="","",Dane!N143)</f>
        <v/>
      </c>
      <c r="M169" s="389" t="str">
        <f>IF(Dane!O143="","",Dane!O143)</f>
        <v/>
      </c>
      <c r="N169" s="389" t="str">
        <f>IF(Dane!P143="","",Dane!P143)</f>
        <v/>
      </c>
      <c r="O169" s="389" t="str">
        <f>IF(Dane!Q143="","",Dane!Q143)</f>
        <v/>
      </c>
      <c r="P169" s="389" t="str">
        <f>IF(Dane!R143="","",Dane!R143)</f>
        <v/>
      </c>
      <c r="Q169" s="389" t="str">
        <f>IF(Dane!S143="","",Dane!S143)</f>
        <v/>
      </c>
      <c r="R169" s="389" t="str">
        <f>IF(Dane!T143="","",Dane!T143)</f>
        <v/>
      </c>
      <c r="S169" s="389" t="str">
        <f>IF(Dane!U143="","",Dane!U143)</f>
        <v/>
      </c>
      <c r="T169" s="389" t="str">
        <f>IF(Dane!V143="","",Dane!V143)</f>
        <v/>
      </c>
      <c r="U169" s="389" t="str">
        <f>IF(Dane!W143="","",Dane!W143)</f>
        <v/>
      </c>
      <c r="V169" s="389" t="str">
        <f>IF(Dane!X143="","",Dane!X143)</f>
        <v/>
      </c>
      <c r="W169" s="389" t="str">
        <f>IF(Dane!Y143="","",Dane!Y143)</f>
        <v/>
      </c>
      <c r="X169" s="389" t="str">
        <f>IF(Dane!Z143="","",Dane!Z143)</f>
        <v/>
      </c>
      <c r="Y169" s="389" t="str">
        <f>IF(Dane!AA143="","",Dane!AA143)</f>
        <v/>
      </c>
      <c r="Z169" s="389" t="str">
        <f>IF(Dane!AB143="","",Dane!AB143)</f>
        <v/>
      </c>
      <c r="AA169" s="389" t="str">
        <f>IF(Dane!AC143="","",Dane!AC143)</f>
        <v/>
      </c>
      <c r="AB169" s="389" t="str">
        <f>IF(Dane!AD143="","",Dane!AD143)</f>
        <v/>
      </c>
      <c r="AC169" s="389" t="str">
        <f>IF(Dane!AE143="","",Dane!AE143)</f>
        <v/>
      </c>
      <c r="AD169" s="389" t="str">
        <f>IF(Dane!AF143="","",Dane!AF143)</f>
        <v/>
      </c>
      <c r="AE169" s="389" t="str">
        <f>IF(Dane!AG143="","",Dane!AG143)</f>
        <v/>
      </c>
      <c r="AF169" s="389" t="str">
        <f>IF(Dane!AH143="","",Dane!AH143)</f>
        <v/>
      </c>
      <c r="AG169" s="389" t="str">
        <f>IF(Dane!AI143="","",Dane!AI143)</f>
        <v/>
      </c>
      <c r="AH169" s="389" t="str">
        <f>IF(Dane!AJ143="","",Dane!AJ143)</f>
        <v/>
      </c>
      <c r="AI169" s="389" t="str">
        <f>IF(Dane!AK143="","",Dane!AK143)</f>
        <v/>
      </c>
      <c r="AJ169" s="389" t="str">
        <f>IF(Dane!AL143="","",Dane!AL143)</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125</v>
      </c>
      <c r="G170" s="389" t="str">
        <f>IF(Dane!I144="","",Dane!I144)</f>
        <v/>
      </c>
      <c r="H170" s="389" t="str">
        <f>IF(Dane!J144="","",Dane!J144)</f>
        <v/>
      </c>
      <c r="I170" s="389" t="str">
        <f>IF(Dane!K144="","",Dane!K144)</f>
        <v/>
      </c>
      <c r="J170" s="389" t="str">
        <f>IF(Dane!L144="","",Dane!L144)</f>
        <v/>
      </c>
      <c r="K170" s="389" t="str">
        <f>IF(Dane!M144="","",Dane!M144)</f>
        <v/>
      </c>
      <c r="L170" s="389" t="str">
        <f>IF(Dane!N144="","",Dane!N144)</f>
        <v/>
      </c>
      <c r="M170" s="389" t="str">
        <f>IF(Dane!O144="","",Dane!O144)</f>
        <v/>
      </c>
      <c r="N170" s="389" t="str">
        <f>IF(Dane!P144="","",Dane!P144)</f>
        <v/>
      </c>
      <c r="O170" s="389" t="str">
        <f>IF(Dane!Q144="","",Dane!Q144)</f>
        <v/>
      </c>
      <c r="P170" s="389" t="str">
        <f>IF(Dane!R144="","",Dane!R144)</f>
        <v/>
      </c>
      <c r="Q170" s="389" t="str">
        <f>IF(Dane!S144="","",Dane!S144)</f>
        <v/>
      </c>
      <c r="R170" s="389" t="str">
        <f>IF(Dane!T144="","",Dane!T144)</f>
        <v/>
      </c>
      <c r="S170" s="389" t="str">
        <f>IF(Dane!U144="","",Dane!U144)</f>
        <v/>
      </c>
      <c r="T170" s="389" t="str">
        <f>IF(Dane!V144="","",Dane!V144)</f>
        <v/>
      </c>
      <c r="U170" s="389" t="str">
        <f>IF(Dane!W144="","",Dane!W144)</f>
        <v/>
      </c>
      <c r="V170" s="389" t="str">
        <f>IF(Dane!X144="","",Dane!X144)</f>
        <v/>
      </c>
      <c r="W170" s="389" t="str">
        <f>IF(Dane!Y144="","",Dane!Y144)</f>
        <v/>
      </c>
      <c r="X170" s="389" t="str">
        <f>IF(Dane!Z144="","",Dane!Z144)</f>
        <v/>
      </c>
      <c r="Y170" s="389" t="str">
        <f>IF(Dane!AA144="","",Dane!AA144)</f>
        <v/>
      </c>
      <c r="Z170" s="389" t="str">
        <f>IF(Dane!AB144="","",Dane!AB144)</f>
        <v/>
      </c>
      <c r="AA170" s="389" t="str">
        <f>IF(Dane!AC144="","",Dane!AC144)</f>
        <v/>
      </c>
      <c r="AB170" s="389" t="str">
        <f>IF(Dane!AD144="","",Dane!AD144)</f>
        <v/>
      </c>
      <c r="AC170" s="389" t="str">
        <f>IF(Dane!AE144="","",Dane!AE144)</f>
        <v/>
      </c>
      <c r="AD170" s="389" t="str">
        <f>IF(Dane!AF144="","",Dane!AF144)</f>
        <v/>
      </c>
      <c r="AE170" s="389" t="str">
        <f>IF(Dane!AG144="","",Dane!AG144)</f>
        <v/>
      </c>
      <c r="AF170" s="389" t="str">
        <f>IF(Dane!AH144="","",Dane!AH144)</f>
        <v/>
      </c>
      <c r="AG170" s="389" t="str">
        <f>IF(Dane!AI144="","",Dane!AI144)</f>
        <v/>
      </c>
      <c r="AH170" s="389" t="str">
        <f>IF(Dane!AJ144="","",Dane!AJ144)</f>
        <v/>
      </c>
      <c r="AI170" s="389" t="str">
        <f>IF(Dane!AK144="","",Dane!AK144)</f>
        <v/>
      </c>
      <c r="AJ170" s="389" t="str">
        <f>IF(Dane!AL144="","",Dane!AL144)</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125</v>
      </c>
      <c r="G171" s="389" t="str">
        <f>IF(Dane!I145="","",Dane!I145)</f>
        <v/>
      </c>
      <c r="H171" s="389" t="str">
        <f>IF(Dane!J145="","",Dane!J145)</f>
        <v/>
      </c>
      <c r="I171" s="389" t="str">
        <f>IF(Dane!K145="","",Dane!K145)</f>
        <v/>
      </c>
      <c r="J171" s="389" t="str">
        <f>IF(Dane!L145="","",Dane!L145)</f>
        <v/>
      </c>
      <c r="K171" s="389" t="str">
        <f>IF(Dane!M145="","",Dane!M145)</f>
        <v/>
      </c>
      <c r="L171" s="389" t="str">
        <f>IF(Dane!N145="","",Dane!N145)</f>
        <v/>
      </c>
      <c r="M171" s="389" t="str">
        <f>IF(Dane!O145="","",Dane!O145)</f>
        <v/>
      </c>
      <c r="N171" s="389" t="str">
        <f>IF(Dane!P145="","",Dane!P145)</f>
        <v/>
      </c>
      <c r="O171" s="389" t="str">
        <f>IF(Dane!Q145="","",Dane!Q145)</f>
        <v/>
      </c>
      <c r="P171" s="389" t="str">
        <f>IF(Dane!R145="","",Dane!R145)</f>
        <v/>
      </c>
      <c r="Q171" s="389" t="str">
        <f>IF(Dane!S145="","",Dane!S145)</f>
        <v/>
      </c>
      <c r="R171" s="389" t="str">
        <f>IF(Dane!T145="","",Dane!T145)</f>
        <v/>
      </c>
      <c r="S171" s="389" t="str">
        <f>IF(Dane!U145="","",Dane!U145)</f>
        <v/>
      </c>
      <c r="T171" s="389" t="str">
        <f>IF(Dane!V145="","",Dane!V145)</f>
        <v/>
      </c>
      <c r="U171" s="389" t="str">
        <f>IF(Dane!W145="","",Dane!W145)</f>
        <v/>
      </c>
      <c r="V171" s="389" t="str">
        <f>IF(Dane!X145="","",Dane!X145)</f>
        <v/>
      </c>
      <c r="W171" s="389" t="str">
        <f>IF(Dane!Y145="","",Dane!Y145)</f>
        <v/>
      </c>
      <c r="X171" s="389" t="str">
        <f>IF(Dane!Z145="","",Dane!Z145)</f>
        <v/>
      </c>
      <c r="Y171" s="389" t="str">
        <f>IF(Dane!AA145="","",Dane!AA145)</f>
        <v/>
      </c>
      <c r="Z171" s="389" t="str">
        <f>IF(Dane!AB145="","",Dane!AB145)</f>
        <v/>
      </c>
      <c r="AA171" s="389" t="str">
        <f>IF(Dane!AC145="","",Dane!AC145)</f>
        <v/>
      </c>
      <c r="AB171" s="389" t="str">
        <f>IF(Dane!AD145="","",Dane!AD145)</f>
        <v/>
      </c>
      <c r="AC171" s="389" t="str">
        <f>IF(Dane!AE145="","",Dane!AE145)</f>
        <v/>
      </c>
      <c r="AD171" s="389" t="str">
        <f>IF(Dane!AF145="","",Dane!AF145)</f>
        <v/>
      </c>
      <c r="AE171" s="389" t="str">
        <f>IF(Dane!AG145="","",Dane!AG145)</f>
        <v/>
      </c>
      <c r="AF171" s="389" t="str">
        <f>IF(Dane!AH145="","",Dane!AH145)</f>
        <v/>
      </c>
      <c r="AG171" s="389" t="str">
        <f>IF(Dane!AI145="","",Dane!AI145)</f>
        <v/>
      </c>
      <c r="AH171" s="389" t="str">
        <f>IF(Dane!AJ145="","",Dane!AJ145)</f>
        <v/>
      </c>
      <c r="AI171" s="389" t="str">
        <f>IF(Dane!AK145="","",Dane!AK145)</f>
        <v/>
      </c>
      <c r="AJ171" s="389" t="str">
        <f>IF(Dane!AL145="","",Dane!AL145)</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125</v>
      </c>
      <c r="G172" s="389" t="str">
        <f>IF(Dane!I146="","",Dane!I146)</f>
        <v/>
      </c>
      <c r="H172" s="389" t="str">
        <f>IF(Dane!J146="","",Dane!J146)</f>
        <v/>
      </c>
      <c r="I172" s="389" t="str">
        <f>IF(Dane!K146="","",Dane!K146)</f>
        <v/>
      </c>
      <c r="J172" s="389" t="str">
        <f>IF(Dane!L146="","",Dane!L146)</f>
        <v/>
      </c>
      <c r="K172" s="389" t="str">
        <f>IF(Dane!M146="","",Dane!M146)</f>
        <v/>
      </c>
      <c r="L172" s="389" t="str">
        <f>IF(Dane!N146="","",Dane!N146)</f>
        <v/>
      </c>
      <c r="M172" s="389" t="str">
        <f>IF(Dane!O146="","",Dane!O146)</f>
        <v/>
      </c>
      <c r="N172" s="389" t="str">
        <f>IF(Dane!P146="","",Dane!P146)</f>
        <v/>
      </c>
      <c r="O172" s="389" t="str">
        <f>IF(Dane!Q146="","",Dane!Q146)</f>
        <v/>
      </c>
      <c r="P172" s="389" t="str">
        <f>IF(Dane!R146="","",Dane!R146)</f>
        <v/>
      </c>
      <c r="Q172" s="389" t="str">
        <f>IF(Dane!S146="","",Dane!S146)</f>
        <v/>
      </c>
      <c r="R172" s="389" t="str">
        <f>IF(Dane!T146="","",Dane!T146)</f>
        <v/>
      </c>
      <c r="S172" s="389" t="str">
        <f>IF(Dane!U146="","",Dane!U146)</f>
        <v/>
      </c>
      <c r="T172" s="389" t="str">
        <f>IF(Dane!V146="","",Dane!V146)</f>
        <v/>
      </c>
      <c r="U172" s="389" t="str">
        <f>IF(Dane!W146="","",Dane!W146)</f>
        <v/>
      </c>
      <c r="V172" s="389" t="str">
        <f>IF(Dane!X146="","",Dane!X146)</f>
        <v/>
      </c>
      <c r="W172" s="389" t="str">
        <f>IF(Dane!Y146="","",Dane!Y146)</f>
        <v/>
      </c>
      <c r="X172" s="389" t="str">
        <f>IF(Dane!Z146="","",Dane!Z146)</f>
        <v/>
      </c>
      <c r="Y172" s="389" t="str">
        <f>IF(Dane!AA146="","",Dane!AA146)</f>
        <v/>
      </c>
      <c r="Z172" s="389" t="str">
        <f>IF(Dane!AB146="","",Dane!AB146)</f>
        <v/>
      </c>
      <c r="AA172" s="389" t="str">
        <f>IF(Dane!AC146="","",Dane!AC146)</f>
        <v/>
      </c>
      <c r="AB172" s="389" t="str">
        <f>IF(Dane!AD146="","",Dane!AD146)</f>
        <v/>
      </c>
      <c r="AC172" s="389" t="str">
        <f>IF(Dane!AE146="","",Dane!AE146)</f>
        <v/>
      </c>
      <c r="AD172" s="389" t="str">
        <f>IF(Dane!AF146="","",Dane!AF146)</f>
        <v/>
      </c>
      <c r="AE172" s="389" t="str">
        <f>IF(Dane!AG146="","",Dane!AG146)</f>
        <v/>
      </c>
      <c r="AF172" s="389" t="str">
        <f>IF(Dane!AH146="","",Dane!AH146)</f>
        <v/>
      </c>
      <c r="AG172" s="389" t="str">
        <f>IF(Dane!AI146="","",Dane!AI146)</f>
        <v/>
      </c>
      <c r="AH172" s="389" t="str">
        <f>IF(Dane!AJ146="","",Dane!AJ146)</f>
        <v/>
      </c>
      <c r="AI172" s="389" t="str">
        <f>IF(Dane!AK146="","",Dane!AK146)</f>
        <v/>
      </c>
      <c r="AJ172" s="389" t="str">
        <f>IF(Dane!AL146="","",Dane!AL146)</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125</v>
      </c>
      <c r="G173" s="389" t="str">
        <f>IF(Dane!I147="","",Dane!I147)</f>
        <v/>
      </c>
      <c r="H173" s="389" t="str">
        <f>IF(Dane!J147="","",Dane!J147)</f>
        <v/>
      </c>
      <c r="I173" s="389" t="str">
        <f>IF(Dane!K147="","",Dane!K147)</f>
        <v/>
      </c>
      <c r="J173" s="389" t="str">
        <f>IF(Dane!L147="","",Dane!L147)</f>
        <v/>
      </c>
      <c r="K173" s="389" t="str">
        <f>IF(Dane!M147="","",Dane!M147)</f>
        <v/>
      </c>
      <c r="L173" s="389" t="str">
        <f>IF(Dane!N147="","",Dane!N147)</f>
        <v/>
      </c>
      <c r="M173" s="389" t="str">
        <f>IF(Dane!O147="","",Dane!O147)</f>
        <v/>
      </c>
      <c r="N173" s="389" t="str">
        <f>IF(Dane!P147="","",Dane!P147)</f>
        <v/>
      </c>
      <c r="O173" s="389" t="str">
        <f>IF(Dane!Q147="","",Dane!Q147)</f>
        <v/>
      </c>
      <c r="P173" s="389" t="str">
        <f>IF(Dane!R147="","",Dane!R147)</f>
        <v/>
      </c>
      <c r="Q173" s="389" t="str">
        <f>IF(Dane!S147="","",Dane!S147)</f>
        <v/>
      </c>
      <c r="R173" s="389" t="str">
        <f>IF(Dane!T147="","",Dane!T147)</f>
        <v/>
      </c>
      <c r="S173" s="389" t="str">
        <f>IF(Dane!U147="","",Dane!U147)</f>
        <v/>
      </c>
      <c r="T173" s="389" t="str">
        <f>IF(Dane!V147="","",Dane!V147)</f>
        <v/>
      </c>
      <c r="U173" s="389" t="str">
        <f>IF(Dane!W147="","",Dane!W147)</f>
        <v/>
      </c>
      <c r="V173" s="389" t="str">
        <f>IF(Dane!X147="","",Dane!X147)</f>
        <v/>
      </c>
      <c r="W173" s="389" t="str">
        <f>IF(Dane!Y147="","",Dane!Y147)</f>
        <v/>
      </c>
      <c r="X173" s="389" t="str">
        <f>IF(Dane!Z147="","",Dane!Z147)</f>
        <v/>
      </c>
      <c r="Y173" s="389" t="str">
        <f>IF(Dane!AA147="","",Dane!AA147)</f>
        <v/>
      </c>
      <c r="Z173" s="389" t="str">
        <f>IF(Dane!AB147="","",Dane!AB147)</f>
        <v/>
      </c>
      <c r="AA173" s="389" t="str">
        <f>IF(Dane!AC147="","",Dane!AC147)</f>
        <v/>
      </c>
      <c r="AB173" s="389" t="str">
        <f>IF(Dane!AD147="","",Dane!AD147)</f>
        <v/>
      </c>
      <c r="AC173" s="389" t="str">
        <f>IF(Dane!AE147="","",Dane!AE147)</f>
        <v/>
      </c>
      <c r="AD173" s="389" t="str">
        <f>IF(Dane!AF147="","",Dane!AF147)</f>
        <v/>
      </c>
      <c r="AE173" s="389" t="str">
        <f>IF(Dane!AG147="","",Dane!AG147)</f>
        <v/>
      </c>
      <c r="AF173" s="389" t="str">
        <f>IF(Dane!AH147="","",Dane!AH147)</f>
        <v/>
      </c>
      <c r="AG173" s="389" t="str">
        <f>IF(Dane!AI147="","",Dane!AI147)</f>
        <v/>
      </c>
      <c r="AH173" s="389" t="str">
        <f>IF(Dane!AJ147="","",Dane!AJ147)</f>
        <v/>
      </c>
      <c r="AI173" s="389" t="str">
        <f>IF(Dane!AK147="","",Dane!AK147)</f>
        <v/>
      </c>
      <c r="AJ173" s="389" t="str">
        <f>IF(Dane!AL147="","",Dane!AL147)</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125</v>
      </c>
      <c r="G174" s="389" t="str">
        <f>IF(Dane!I148="","",Dane!I148)</f>
        <v/>
      </c>
      <c r="H174" s="389" t="str">
        <f>IF(Dane!J148="","",Dane!J148)</f>
        <v/>
      </c>
      <c r="I174" s="389" t="str">
        <f>IF(Dane!K148="","",Dane!K148)</f>
        <v/>
      </c>
      <c r="J174" s="389" t="str">
        <f>IF(Dane!L148="","",Dane!L148)</f>
        <v/>
      </c>
      <c r="K174" s="389" t="str">
        <f>IF(Dane!M148="","",Dane!M148)</f>
        <v/>
      </c>
      <c r="L174" s="389" t="str">
        <f>IF(Dane!N148="","",Dane!N148)</f>
        <v/>
      </c>
      <c r="M174" s="389" t="str">
        <f>IF(Dane!O148="","",Dane!O148)</f>
        <v/>
      </c>
      <c r="N174" s="389" t="str">
        <f>IF(Dane!P148="","",Dane!P148)</f>
        <v/>
      </c>
      <c r="O174" s="389" t="str">
        <f>IF(Dane!Q148="","",Dane!Q148)</f>
        <v/>
      </c>
      <c r="P174" s="389" t="str">
        <f>IF(Dane!R148="","",Dane!R148)</f>
        <v/>
      </c>
      <c r="Q174" s="389" t="str">
        <f>IF(Dane!S148="","",Dane!S148)</f>
        <v/>
      </c>
      <c r="R174" s="389" t="str">
        <f>IF(Dane!T148="","",Dane!T148)</f>
        <v/>
      </c>
      <c r="S174" s="389" t="str">
        <f>IF(Dane!U148="","",Dane!U148)</f>
        <v/>
      </c>
      <c r="T174" s="389" t="str">
        <f>IF(Dane!V148="","",Dane!V148)</f>
        <v/>
      </c>
      <c r="U174" s="389" t="str">
        <f>IF(Dane!W148="","",Dane!W148)</f>
        <v/>
      </c>
      <c r="V174" s="389" t="str">
        <f>IF(Dane!X148="","",Dane!X148)</f>
        <v/>
      </c>
      <c r="W174" s="389" t="str">
        <f>IF(Dane!Y148="","",Dane!Y148)</f>
        <v/>
      </c>
      <c r="X174" s="389" t="str">
        <f>IF(Dane!Z148="","",Dane!Z148)</f>
        <v/>
      </c>
      <c r="Y174" s="389" t="str">
        <f>IF(Dane!AA148="","",Dane!AA148)</f>
        <v/>
      </c>
      <c r="Z174" s="389" t="str">
        <f>IF(Dane!AB148="","",Dane!AB148)</f>
        <v/>
      </c>
      <c r="AA174" s="389" t="str">
        <f>IF(Dane!AC148="","",Dane!AC148)</f>
        <v/>
      </c>
      <c r="AB174" s="389" t="str">
        <f>IF(Dane!AD148="","",Dane!AD148)</f>
        <v/>
      </c>
      <c r="AC174" s="389" t="str">
        <f>IF(Dane!AE148="","",Dane!AE148)</f>
        <v/>
      </c>
      <c r="AD174" s="389" t="str">
        <f>IF(Dane!AF148="","",Dane!AF148)</f>
        <v/>
      </c>
      <c r="AE174" s="389" t="str">
        <f>IF(Dane!AG148="","",Dane!AG148)</f>
        <v/>
      </c>
      <c r="AF174" s="389" t="str">
        <f>IF(Dane!AH148="","",Dane!AH148)</f>
        <v/>
      </c>
      <c r="AG174" s="389" t="str">
        <f>IF(Dane!AI148="","",Dane!AI148)</f>
        <v/>
      </c>
      <c r="AH174" s="389" t="str">
        <f>IF(Dane!AJ148="","",Dane!AJ148)</f>
        <v/>
      </c>
      <c r="AI174" s="389" t="str">
        <f>IF(Dane!AK148="","",Dane!AK148)</f>
        <v/>
      </c>
      <c r="AJ174" s="389" t="str">
        <f>IF(Dane!AL148="","",Dane!AL148)</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125</v>
      </c>
      <c r="G175" s="389" t="str">
        <f>IF(Dane!I149="","",Dane!I149)</f>
        <v/>
      </c>
      <c r="H175" s="389" t="str">
        <f>IF(Dane!J149="","",Dane!J149)</f>
        <v/>
      </c>
      <c r="I175" s="389" t="str">
        <f>IF(Dane!K149="","",Dane!K149)</f>
        <v/>
      </c>
      <c r="J175" s="389" t="str">
        <f>IF(Dane!L149="","",Dane!L149)</f>
        <v/>
      </c>
      <c r="K175" s="389" t="str">
        <f>IF(Dane!M149="","",Dane!M149)</f>
        <v/>
      </c>
      <c r="L175" s="389" t="str">
        <f>IF(Dane!N149="","",Dane!N149)</f>
        <v/>
      </c>
      <c r="M175" s="389" t="str">
        <f>IF(Dane!O149="","",Dane!O149)</f>
        <v/>
      </c>
      <c r="N175" s="389" t="str">
        <f>IF(Dane!P149="","",Dane!P149)</f>
        <v/>
      </c>
      <c r="O175" s="389" t="str">
        <f>IF(Dane!Q149="","",Dane!Q149)</f>
        <v/>
      </c>
      <c r="P175" s="389" t="str">
        <f>IF(Dane!R149="","",Dane!R149)</f>
        <v/>
      </c>
      <c r="Q175" s="389" t="str">
        <f>IF(Dane!S149="","",Dane!S149)</f>
        <v/>
      </c>
      <c r="R175" s="389" t="str">
        <f>IF(Dane!T149="","",Dane!T149)</f>
        <v/>
      </c>
      <c r="S175" s="389" t="str">
        <f>IF(Dane!U149="","",Dane!U149)</f>
        <v/>
      </c>
      <c r="T175" s="389" t="str">
        <f>IF(Dane!V149="","",Dane!V149)</f>
        <v/>
      </c>
      <c r="U175" s="389" t="str">
        <f>IF(Dane!W149="","",Dane!W149)</f>
        <v/>
      </c>
      <c r="V175" s="389" t="str">
        <f>IF(Dane!X149="","",Dane!X149)</f>
        <v/>
      </c>
      <c r="W175" s="389" t="str">
        <f>IF(Dane!Y149="","",Dane!Y149)</f>
        <v/>
      </c>
      <c r="X175" s="389" t="str">
        <f>IF(Dane!Z149="","",Dane!Z149)</f>
        <v/>
      </c>
      <c r="Y175" s="389" t="str">
        <f>IF(Dane!AA149="","",Dane!AA149)</f>
        <v/>
      </c>
      <c r="Z175" s="389" t="str">
        <f>IF(Dane!AB149="","",Dane!AB149)</f>
        <v/>
      </c>
      <c r="AA175" s="389" t="str">
        <f>IF(Dane!AC149="","",Dane!AC149)</f>
        <v/>
      </c>
      <c r="AB175" s="389" t="str">
        <f>IF(Dane!AD149="","",Dane!AD149)</f>
        <v/>
      </c>
      <c r="AC175" s="389" t="str">
        <f>IF(Dane!AE149="","",Dane!AE149)</f>
        <v/>
      </c>
      <c r="AD175" s="389" t="str">
        <f>IF(Dane!AF149="","",Dane!AF149)</f>
        <v/>
      </c>
      <c r="AE175" s="389" t="str">
        <f>IF(Dane!AG149="","",Dane!AG149)</f>
        <v/>
      </c>
      <c r="AF175" s="389" t="str">
        <f>IF(Dane!AH149="","",Dane!AH149)</f>
        <v/>
      </c>
      <c r="AG175" s="389" t="str">
        <f>IF(Dane!AI149="","",Dane!AI149)</f>
        <v/>
      </c>
      <c r="AH175" s="389" t="str">
        <f>IF(Dane!AJ149="","",Dane!AJ149)</f>
        <v/>
      </c>
      <c r="AI175" s="389" t="str">
        <f>IF(Dane!AK149="","",Dane!AK149)</f>
        <v/>
      </c>
      <c r="AJ175" s="389" t="str">
        <f>IF(Dane!AL149="","",Dane!AL149)</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315</v>
      </c>
    </row>
    <row r="177" spans="1:40" s="3" customFormat="1">
      <c r="A177" s="780" t="s">
        <v>316</v>
      </c>
      <c r="B177" s="782" t="s">
        <v>317</v>
      </c>
      <c r="C177" s="778" t="s">
        <v>133</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Faza oper.</v>
      </c>
      <c r="T177" s="335" t="str">
        <f t="shared" si="117"/>
        <v>Faza oper.</v>
      </c>
      <c r="U177" s="335" t="str">
        <f t="shared" si="117"/>
        <v>Faza oper.</v>
      </c>
      <c r="V177" s="335" t="str">
        <f t="shared" si="117"/>
        <v>Faza oper.</v>
      </c>
      <c r="W177" s="335" t="str">
        <f t="shared" si="117"/>
        <v>Faza oper.</v>
      </c>
      <c r="X177" s="335" t="str">
        <f t="shared" si="117"/>
        <v>Faza oper.</v>
      </c>
      <c r="Y177" s="335" t="str">
        <f t="shared" si="117"/>
        <v>Faza oper.</v>
      </c>
      <c r="Z177" s="335" t="str">
        <f t="shared" si="117"/>
        <v>Faza oper.</v>
      </c>
      <c r="AA177" s="335" t="str">
        <f t="shared" si="117"/>
        <v>Faza oper.</v>
      </c>
      <c r="AB177" s="335" t="str">
        <f t="shared" si="117"/>
        <v>Faza oper.</v>
      </c>
      <c r="AC177" s="335" t="str">
        <f t="shared" si="117"/>
        <v/>
      </c>
      <c r="AD177" s="335" t="str">
        <f t="shared" si="117"/>
        <v/>
      </c>
      <c r="AE177" s="335" t="str">
        <f t="shared" si="117"/>
        <v/>
      </c>
      <c r="AF177" s="335" t="str">
        <f t="shared" si="117"/>
        <v/>
      </c>
      <c r="AG177" s="335" t="str">
        <f t="shared" si="117"/>
        <v/>
      </c>
    </row>
    <row r="178" spans="1:40" s="3" customFormat="1">
      <c r="A178" s="820"/>
      <c r="B178" s="783"/>
      <c r="C178" s="821"/>
      <c r="D178" s="12">
        <f t="shared" ref="D178:AG178" si="118">IF(G$84="","",G$84)</f>
        <v>2021</v>
      </c>
      <c r="E178" s="12">
        <f t="shared" si="118"/>
        <v>2022</v>
      </c>
      <c r="F178" s="12">
        <f t="shared" si="118"/>
        <v>2023</v>
      </c>
      <c r="G178" s="12">
        <f t="shared" si="118"/>
        <v>2024</v>
      </c>
      <c r="H178" s="12">
        <f t="shared" si="118"/>
        <v>2025</v>
      </c>
      <c r="I178" s="12">
        <f t="shared" si="118"/>
        <v>2026</v>
      </c>
      <c r="J178" s="12">
        <f t="shared" si="118"/>
        <v>2027</v>
      </c>
      <c r="K178" s="12">
        <f t="shared" si="118"/>
        <v>2028</v>
      </c>
      <c r="L178" s="12">
        <f t="shared" si="118"/>
        <v>2029</v>
      </c>
      <c r="M178" s="12">
        <f t="shared" si="118"/>
        <v>2030</v>
      </c>
      <c r="N178" s="12">
        <f t="shared" si="118"/>
        <v>2031</v>
      </c>
      <c r="O178" s="12">
        <f t="shared" si="118"/>
        <v>2032</v>
      </c>
      <c r="P178" s="12">
        <f t="shared" si="118"/>
        <v>2033</v>
      </c>
      <c r="Q178" s="12">
        <f t="shared" si="118"/>
        <v>2034</v>
      </c>
      <c r="R178" s="12">
        <f t="shared" si="118"/>
        <v>2035</v>
      </c>
      <c r="S178" s="12">
        <f t="shared" si="118"/>
        <v>2036</v>
      </c>
      <c r="T178" s="12">
        <f t="shared" si="118"/>
        <v>2037</v>
      </c>
      <c r="U178" s="12">
        <f t="shared" si="118"/>
        <v>2038</v>
      </c>
      <c r="V178" s="12">
        <f t="shared" si="118"/>
        <v>2039</v>
      </c>
      <c r="W178" s="12">
        <f t="shared" si="118"/>
        <v>2040</v>
      </c>
      <c r="X178" s="12">
        <f t="shared" si="118"/>
        <v>2041</v>
      </c>
      <c r="Y178" s="12">
        <f t="shared" si="118"/>
        <v>2042</v>
      </c>
      <c r="Z178" s="12">
        <f t="shared" si="118"/>
        <v>2043</v>
      </c>
      <c r="AA178" s="12">
        <f t="shared" si="118"/>
        <v>2044</v>
      </c>
      <c r="AB178" s="12">
        <f t="shared" si="118"/>
        <v>2045</v>
      </c>
      <c r="AC178" s="12" t="str">
        <f t="shared" si="118"/>
        <v/>
      </c>
      <c r="AD178" s="12" t="str">
        <f t="shared" si="118"/>
        <v/>
      </c>
      <c r="AE178" s="12" t="str">
        <f t="shared" si="118"/>
        <v/>
      </c>
      <c r="AF178" s="12" t="str">
        <f t="shared" si="118"/>
        <v/>
      </c>
      <c r="AG178" s="12" t="str">
        <f t="shared" si="118"/>
        <v/>
      </c>
    </row>
    <row r="179" spans="1:40" s="62" customFormat="1">
      <c r="A179" s="191" t="s">
        <v>172</v>
      </c>
      <c r="B179" s="192" t="s">
        <v>318</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319</v>
      </c>
      <c r="B180" s="195" t="s">
        <v>320</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321</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176</v>
      </c>
      <c r="B182" s="201" t="s">
        <v>322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323</v>
      </c>
      <c r="B183" s="205" t="s">
        <v>324</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325</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326</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327</v>
      </c>
      <c r="B186" s="215" t="s">
        <v>328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329</v>
      </c>
      <c r="B187" s="192" t="s">
        <v>330</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f t="shared" si="127"/>
        <v>0</v>
      </c>
      <c r="T187" s="193">
        <f t="shared" si="127"/>
        <v>0</v>
      </c>
      <c r="U187" s="193">
        <f t="shared" si="127"/>
        <v>0</v>
      </c>
      <c r="V187" s="193">
        <f t="shared" si="127"/>
        <v>0</v>
      </c>
      <c r="W187" s="193">
        <f t="shared" si="127"/>
        <v>0</v>
      </c>
      <c r="X187" s="193">
        <f t="shared" si="127"/>
        <v>0</v>
      </c>
      <c r="Y187" s="193">
        <f t="shared" si="127"/>
        <v>0</v>
      </c>
      <c r="Z187" s="193">
        <f t="shared" si="127"/>
        <v>0</v>
      </c>
      <c r="AA187" s="193">
        <f t="shared" si="127"/>
        <v>0</v>
      </c>
      <c r="AB187" s="193">
        <f t="shared" si="127"/>
        <v>0</v>
      </c>
      <c r="AC187" s="193" t="str">
        <f t="shared" si="127"/>
        <v/>
      </c>
      <c r="AD187" s="193" t="str">
        <f t="shared" si="127"/>
        <v/>
      </c>
      <c r="AE187" s="193" t="str">
        <f t="shared" si="127"/>
        <v/>
      </c>
      <c r="AF187" s="193" t="str">
        <f t="shared" si="127"/>
        <v/>
      </c>
      <c r="AG187" s="193" t="str">
        <f t="shared" si="127"/>
        <v/>
      </c>
    </row>
    <row r="188" spans="1:40" s="62" customFormat="1">
      <c r="A188" s="194" t="s">
        <v>214</v>
      </c>
      <c r="B188" s="195" t="s">
        <v>331</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215</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f t="shared" si="129"/>
        <v>0</v>
      </c>
      <c r="T189" s="199">
        <f t="shared" si="129"/>
        <v>0</v>
      </c>
      <c r="U189" s="199">
        <f t="shared" si="129"/>
        <v>0</v>
      </c>
      <c r="V189" s="199">
        <f t="shared" si="129"/>
        <v>0</v>
      </c>
      <c r="W189" s="199">
        <f t="shared" si="129"/>
        <v>0</v>
      </c>
      <c r="X189" s="199">
        <f t="shared" si="129"/>
        <v>0</v>
      </c>
      <c r="Y189" s="199">
        <f t="shared" si="129"/>
        <v>0</v>
      </c>
      <c r="Z189" s="199">
        <f t="shared" si="129"/>
        <v>0</v>
      </c>
      <c r="AA189" s="199">
        <f t="shared" si="129"/>
        <v>0</v>
      </c>
      <c r="AB189" s="199">
        <f t="shared" si="129"/>
        <v>0</v>
      </c>
      <c r="AC189" s="199" t="str">
        <f t="shared" si="129"/>
        <v/>
      </c>
      <c r="AD189" s="199" t="str">
        <f t="shared" si="129"/>
        <v/>
      </c>
      <c r="AE189" s="199" t="str">
        <f t="shared" si="129"/>
        <v/>
      </c>
      <c r="AF189" s="199" t="str">
        <f t="shared" si="129"/>
        <v/>
      </c>
      <c r="AG189" s="199" t="str">
        <f t="shared" si="129"/>
        <v/>
      </c>
    </row>
    <row r="190" spans="1:40" s="62" customFormat="1">
      <c r="A190" s="194" t="s">
        <v>123</v>
      </c>
      <c r="B190" s="195" t="s">
        <v>332</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333</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f t="shared" si="131"/>
        <v>0</v>
      </c>
      <c r="T191" s="222">
        <f t="shared" si="131"/>
        <v>0</v>
      </c>
      <c r="U191" s="222">
        <f t="shared" si="131"/>
        <v>0</v>
      </c>
      <c r="V191" s="222">
        <f t="shared" si="131"/>
        <v>0</v>
      </c>
      <c r="W191" s="222">
        <f t="shared" si="131"/>
        <v>0</v>
      </c>
      <c r="X191" s="222">
        <f t="shared" si="131"/>
        <v>0</v>
      </c>
      <c r="Y191" s="222">
        <f t="shared" si="131"/>
        <v>0</v>
      </c>
      <c r="Z191" s="222">
        <f t="shared" si="131"/>
        <v>0</v>
      </c>
      <c r="AA191" s="222">
        <f t="shared" si="131"/>
        <v>0</v>
      </c>
      <c r="AB191" s="222">
        <f t="shared" si="131"/>
        <v>0</v>
      </c>
      <c r="AC191" s="222" t="str">
        <f t="shared" si="131"/>
        <v/>
      </c>
      <c r="AD191" s="222" t="str">
        <f t="shared" si="131"/>
        <v/>
      </c>
      <c r="AE191" s="222" t="str">
        <f t="shared" si="131"/>
        <v/>
      </c>
      <c r="AF191" s="222" t="str">
        <f t="shared" si="131"/>
        <v/>
      </c>
      <c r="AG191" s="222" t="str">
        <f t="shared" si="131"/>
        <v/>
      </c>
    </row>
    <row r="192" spans="1:40" s="223" customFormat="1">
      <c r="A192" s="224" t="s">
        <v>334</v>
      </c>
      <c r="B192" s="225" t="s">
        <v>335</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f t="shared" si="132"/>
        <v>0</v>
      </c>
      <c r="T192" s="226">
        <f t="shared" si="132"/>
        <v>0</v>
      </c>
      <c r="U192" s="226">
        <f t="shared" si="132"/>
        <v>0</v>
      </c>
      <c r="V192" s="226">
        <f t="shared" si="132"/>
        <v>0</v>
      </c>
      <c r="W192" s="226">
        <f t="shared" si="132"/>
        <v>0</v>
      </c>
      <c r="X192" s="226">
        <f t="shared" si="132"/>
        <v>0</v>
      </c>
      <c r="Y192" s="226">
        <f t="shared" si="132"/>
        <v>0</v>
      </c>
      <c r="Z192" s="226">
        <f t="shared" si="132"/>
        <v>0</v>
      </c>
      <c r="AA192" s="226">
        <f t="shared" si="132"/>
        <v>0</v>
      </c>
      <c r="AB192" s="226">
        <f t="shared" si="132"/>
        <v>0</v>
      </c>
      <c r="AC192" s="226" t="str">
        <f t="shared" si="132"/>
        <v/>
      </c>
      <c r="AD192" s="226" t="str">
        <f t="shared" si="132"/>
        <v/>
      </c>
      <c r="AE192" s="226" t="str">
        <f t="shared" si="132"/>
        <v/>
      </c>
      <c r="AF192" s="226" t="str">
        <f t="shared" si="132"/>
        <v/>
      </c>
      <c r="AG192" s="226" t="str">
        <f t="shared" si="132"/>
        <v/>
      </c>
    </row>
    <row r="193" spans="1:33" s="67" customFormat="1">
      <c r="A193" s="342" t="s">
        <v>336</v>
      </c>
      <c r="B193" s="343" t="s">
        <v>337</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f t="shared" si="133"/>
        <v>0</v>
      </c>
      <c r="T193" s="344">
        <f t="shared" si="133"/>
        <v>0</v>
      </c>
      <c r="U193" s="344">
        <f t="shared" si="133"/>
        <v>0</v>
      </c>
      <c r="V193" s="344">
        <f t="shared" si="133"/>
        <v>0</v>
      </c>
      <c r="W193" s="344">
        <f t="shared" si="133"/>
        <v>0</v>
      </c>
      <c r="X193" s="344">
        <f t="shared" si="133"/>
        <v>0</v>
      </c>
      <c r="Y193" s="344">
        <f t="shared" si="133"/>
        <v>0</v>
      </c>
      <c r="Z193" s="344">
        <f t="shared" si="133"/>
        <v>0</v>
      </c>
      <c r="AA193" s="344">
        <f t="shared" si="133"/>
        <v>0</v>
      </c>
      <c r="AB193" s="344">
        <f t="shared" si="133"/>
        <v>0</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130</v>
      </c>
    </row>
    <row r="195" spans="1:33" s="3" customFormat="1">
      <c r="A195" s="780" t="s">
        <v>85</v>
      </c>
      <c r="B195" s="782" t="s">
        <v>132</v>
      </c>
      <c r="C195" s="778" t="s">
        <v>133</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Faza oper.</v>
      </c>
      <c r="T195" s="335" t="str">
        <f t="shared" si="134"/>
        <v>Faza oper.</v>
      </c>
      <c r="U195" s="335" t="str">
        <f t="shared" si="134"/>
        <v>Faza oper.</v>
      </c>
      <c r="V195" s="335" t="str">
        <f t="shared" si="134"/>
        <v>Faza oper.</v>
      </c>
      <c r="W195" s="335" t="str">
        <f t="shared" si="134"/>
        <v>Faza oper.</v>
      </c>
      <c r="X195" s="335" t="str">
        <f t="shared" si="134"/>
        <v>Faza oper.</v>
      </c>
      <c r="Y195" s="335" t="str">
        <f t="shared" si="134"/>
        <v>Faza oper.</v>
      </c>
      <c r="Z195" s="335" t="str">
        <f t="shared" si="134"/>
        <v>Faza oper.</v>
      </c>
      <c r="AA195" s="335" t="str">
        <f t="shared" si="134"/>
        <v>Faza oper.</v>
      </c>
      <c r="AB195" s="335" t="str">
        <f t="shared" si="134"/>
        <v>Faza oper.</v>
      </c>
      <c r="AC195" s="335" t="str">
        <f t="shared" si="134"/>
        <v/>
      </c>
      <c r="AD195" s="335" t="str">
        <f t="shared" si="134"/>
        <v/>
      </c>
      <c r="AE195" s="335" t="str">
        <f t="shared" si="134"/>
        <v/>
      </c>
      <c r="AF195" s="335" t="str">
        <f t="shared" si="134"/>
        <v/>
      </c>
      <c r="AG195" s="335" t="str">
        <f t="shared" si="134"/>
        <v/>
      </c>
    </row>
    <row r="196" spans="1:33" s="3" customFormat="1">
      <c r="A196" s="820"/>
      <c r="B196" s="783"/>
      <c r="C196" s="821"/>
      <c r="D196" s="12">
        <f t="shared" ref="D196:AG196" si="135">IF(G$84="","",G$84)</f>
        <v>2021</v>
      </c>
      <c r="E196" s="12">
        <f t="shared" si="135"/>
        <v>2022</v>
      </c>
      <c r="F196" s="12">
        <f t="shared" si="135"/>
        <v>2023</v>
      </c>
      <c r="G196" s="12">
        <f t="shared" si="135"/>
        <v>2024</v>
      </c>
      <c r="H196" s="12">
        <f t="shared" si="135"/>
        <v>2025</v>
      </c>
      <c r="I196" s="12">
        <f t="shared" si="135"/>
        <v>2026</v>
      </c>
      <c r="J196" s="12">
        <f t="shared" si="135"/>
        <v>2027</v>
      </c>
      <c r="K196" s="12">
        <f t="shared" si="135"/>
        <v>2028</v>
      </c>
      <c r="L196" s="12">
        <f t="shared" si="135"/>
        <v>2029</v>
      </c>
      <c r="M196" s="12">
        <f t="shared" si="135"/>
        <v>2030</v>
      </c>
      <c r="N196" s="12">
        <f t="shared" si="135"/>
        <v>2031</v>
      </c>
      <c r="O196" s="12">
        <f t="shared" si="135"/>
        <v>2032</v>
      </c>
      <c r="P196" s="12">
        <f t="shared" si="135"/>
        <v>2033</v>
      </c>
      <c r="Q196" s="12">
        <f t="shared" si="135"/>
        <v>2034</v>
      </c>
      <c r="R196" s="12">
        <f t="shared" si="135"/>
        <v>2035</v>
      </c>
      <c r="S196" s="12">
        <f t="shared" si="135"/>
        <v>2036</v>
      </c>
      <c r="T196" s="12">
        <f t="shared" si="135"/>
        <v>2037</v>
      </c>
      <c r="U196" s="12">
        <f t="shared" si="135"/>
        <v>2038</v>
      </c>
      <c r="V196" s="12">
        <f t="shared" si="135"/>
        <v>2039</v>
      </c>
      <c r="W196" s="12">
        <f t="shared" si="135"/>
        <v>2040</v>
      </c>
      <c r="X196" s="12">
        <f t="shared" si="135"/>
        <v>2041</v>
      </c>
      <c r="Y196" s="12">
        <f t="shared" si="135"/>
        <v>2042</v>
      </c>
      <c r="Z196" s="12">
        <f t="shared" si="135"/>
        <v>2043</v>
      </c>
      <c r="AA196" s="12">
        <f t="shared" si="135"/>
        <v>2044</v>
      </c>
      <c r="AB196" s="12">
        <f t="shared" si="135"/>
        <v>2045</v>
      </c>
      <c r="AC196" s="12" t="str">
        <f t="shared" si="135"/>
        <v/>
      </c>
      <c r="AD196" s="12" t="str">
        <f t="shared" si="135"/>
        <v/>
      </c>
      <c r="AE196" s="12" t="str">
        <f t="shared" si="135"/>
        <v/>
      </c>
      <c r="AF196" s="12" t="str">
        <f t="shared" si="135"/>
        <v/>
      </c>
      <c r="AG196" s="12" t="str">
        <f t="shared" si="135"/>
        <v/>
      </c>
    </row>
    <row r="197" spans="1:33" s="62" customFormat="1">
      <c r="A197" s="71">
        <v>1</v>
      </c>
      <c r="B197" s="10" t="s">
        <v>338</v>
      </c>
      <c r="C197" s="227">
        <f>SUM(D197:AG197)</f>
        <v>0</v>
      </c>
      <c r="D197" s="74" t="str">
        <f>IF(Dane!F153="","",Dane!F153)</f>
        <v/>
      </c>
      <c r="E197" s="339" t="str">
        <f>IF(Dane!G153="","",Dane!G153)</f>
        <v/>
      </c>
      <c r="F197" s="339" t="str">
        <f>IF(Dane!H153="","",Dane!H153)</f>
        <v/>
      </c>
      <c r="G197" s="339" t="str">
        <f>IF(Dane!I153="","",Dane!I153)</f>
        <v/>
      </c>
      <c r="H197" s="339" t="str">
        <f>IF(Dane!J153="","",Dane!J153)</f>
        <v/>
      </c>
      <c r="I197" s="339" t="str">
        <f>IF(Dane!K153="","",Dane!K153)</f>
        <v/>
      </c>
      <c r="J197" s="339" t="str">
        <f>IF(Dane!L153="","",Dane!L153)</f>
        <v/>
      </c>
      <c r="K197" s="339" t="str">
        <f>IF(Dane!M153="","",Dane!M153)</f>
        <v/>
      </c>
      <c r="L197" s="339" t="str">
        <f>IF(Dane!N153="","",Dane!N153)</f>
        <v/>
      </c>
      <c r="M197" s="339" t="str">
        <f>IF(Dane!O153="","",Dane!O153)</f>
        <v/>
      </c>
      <c r="N197" s="339" t="str">
        <f>IF(Dane!P153="","",Dane!P153)</f>
        <v/>
      </c>
      <c r="O197" s="339" t="str">
        <f>IF(Dane!Q153="","",Dane!Q153)</f>
        <v/>
      </c>
      <c r="P197" s="339" t="str">
        <f>IF(Dane!R153="","",Dane!R153)</f>
        <v/>
      </c>
      <c r="Q197" s="339" t="str">
        <f>IF(Dane!S153="","",Dane!S153)</f>
        <v/>
      </c>
      <c r="R197" s="339" t="str">
        <f>IF(Dane!T153="","",Dane!T153)</f>
        <v/>
      </c>
      <c r="S197" s="339" t="str">
        <f>IF(Dane!U153="","",Dane!U153)</f>
        <v/>
      </c>
      <c r="T197" s="339" t="str">
        <f>IF(Dane!V153="","",Dane!V153)</f>
        <v/>
      </c>
      <c r="U197" s="339" t="str">
        <f>IF(Dane!W153="","",Dane!W153)</f>
        <v/>
      </c>
      <c r="V197" s="339" t="str">
        <f>IF(Dane!X153="","",Dane!X153)</f>
        <v/>
      </c>
      <c r="W197" s="339" t="str">
        <f>IF(Dane!Y153="","",Dane!Y153)</f>
        <v/>
      </c>
      <c r="X197" s="339" t="str">
        <f>IF(Dane!Z153="","",Dane!Z153)</f>
        <v/>
      </c>
      <c r="Y197" s="339" t="str">
        <f>IF(Dane!AA153="","",Dane!AA153)</f>
        <v/>
      </c>
      <c r="Z197" s="339" t="str">
        <f>IF(Dane!AB153="","",Dane!AB153)</f>
        <v/>
      </c>
      <c r="AA197" s="339" t="str">
        <f>IF(Dane!AC153="","",Dane!AC153)</f>
        <v/>
      </c>
      <c r="AB197" s="339" t="str">
        <f>IF(Dane!AD153="","",Dane!AD153)</f>
        <v/>
      </c>
      <c r="AC197" s="339" t="str">
        <f>IF(Dane!AE153="","",Dane!AE153)</f>
        <v/>
      </c>
      <c r="AD197" s="339" t="str">
        <f>IF(Dane!AF153="","",Dane!AF153)</f>
        <v/>
      </c>
      <c r="AE197" s="339" t="str">
        <f>IF(Dane!AG153="","",Dane!AG153)</f>
        <v/>
      </c>
      <c r="AF197" s="339" t="str">
        <f>IF(Dane!AH153="","",Dane!AH153)</f>
        <v/>
      </c>
      <c r="AG197" s="339" t="str">
        <f>IF(Dane!AI153="","",Dane!AI153)</f>
        <v/>
      </c>
    </row>
    <row r="198" spans="1:33" s="62" customFormat="1">
      <c r="A198" s="75">
        <v>2</v>
      </c>
      <c r="B198" s="24" t="s">
        <v>339</v>
      </c>
      <c r="C198" s="228">
        <f>SUM(D198:AG198)</f>
        <v>0</v>
      </c>
      <c r="D198" s="79" t="str">
        <f>IF(Dane!F154="","",Dane!F154)</f>
        <v/>
      </c>
      <c r="E198" s="79" t="str">
        <f>IF(Dane!G154="","",Dane!G154)</f>
        <v/>
      </c>
      <c r="F198" s="79" t="str">
        <f>IF(Dane!H154="","",Dane!H154)</f>
        <v/>
      </c>
      <c r="G198" s="79" t="str">
        <f>IF(Dane!I154="","",Dane!I154)</f>
        <v/>
      </c>
      <c r="H198" s="79" t="str">
        <f>IF(Dane!J154="","",Dane!J154)</f>
        <v/>
      </c>
      <c r="I198" s="79" t="str">
        <f>IF(Dane!K154="","",Dane!K154)</f>
        <v/>
      </c>
      <c r="J198" s="79" t="str">
        <f>IF(Dane!L154="","",Dane!L154)</f>
        <v/>
      </c>
      <c r="K198" s="79" t="str">
        <f>IF(Dane!M154="","",Dane!M154)</f>
        <v/>
      </c>
      <c r="L198" s="79" t="str">
        <f>IF(Dane!N154="","",Dane!N154)</f>
        <v/>
      </c>
      <c r="M198" s="79" t="str">
        <f>IF(Dane!O154="","",Dane!O154)</f>
        <v/>
      </c>
      <c r="N198" s="79" t="str">
        <f>IF(Dane!P154="","",Dane!P154)</f>
        <v/>
      </c>
      <c r="O198" s="79" t="str">
        <f>IF(Dane!Q154="","",Dane!Q154)</f>
        <v/>
      </c>
      <c r="P198" s="79" t="str">
        <f>IF(Dane!R154="","",Dane!R154)</f>
        <v/>
      </c>
      <c r="Q198" s="79" t="str">
        <f>IF(Dane!S154="","",Dane!S154)</f>
        <v/>
      </c>
      <c r="R198" s="79" t="str">
        <f>IF(Dane!T154="","",Dane!T154)</f>
        <v/>
      </c>
      <c r="S198" s="79" t="str">
        <f>IF(Dane!U154="","",Dane!U154)</f>
        <v/>
      </c>
      <c r="T198" s="79" t="str">
        <f>IF(Dane!V154="","",Dane!V154)</f>
        <v/>
      </c>
      <c r="U198" s="79" t="str">
        <f>IF(Dane!W154="","",Dane!W154)</f>
        <v/>
      </c>
      <c r="V198" s="79" t="str">
        <f>IF(Dane!X154="","",Dane!X154)</f>
        <v/>
      </c>
      <c r="W198" s="79" t="str">
        <f>IF(Dane!Y154="","",Dane!Y154)</f>
        <v/>
      </c>
      <c r="X198" s="79" t="str">
        <f>IF(Dane!Z154="","",Dane!Z154)</f>
        <v/>
      </c>
      <c r="Y198" s="79" t="str">
        <f>IF(Dane!AA154="","",Dane!AA154)</f>
        <v/>
      </c>
      <c r="Z198" s="79" t="str">
        <f>IF(Dane!AB154="","",Dane!AB154)</f>
        <v/>
      </c>
      <c r="AA198" s="79" t="str">
        <f>IF(Dane!AC154="","",Dane!AC154)</f>
        <v/>
      </c>
      <c r="AB198" s="79" t="str">
        <f>IF(Dane!AD154="","",Dane!AD154)</f>
        <v/>
      </c>
      <c r="AC198" s="79" t="str">
        <f>IF(Dane!AE154="","",Dane!AE154)</f>
        <v/>
      </c>
      <c r="AD198" s="79" t="str">
        <f>IF(Dane!AF154="","",Dane!AF154)</f>
        <v/>
      </c>
      <c r="AE198" s="79" t="str">
        <f>IF(Dane!AG154="","",Dane!AG154)</f>
        <v/>
      </c>
      <c r="AF198" s="79" t="str">
        <f>IF(Dane!AH154="","",Dane!AH154)</f>
        <v/>
      </c>
      <c r="AG198" s="79" t="str">
        <f>IF(Dane!AI154="","",Dane!AI154)</f>
        <v/>
      </c>
    </row>
    <row r="199" spans="1:33" s="62" customFormat="1">
      <c r="A199" s="75">
        <v>3</v>
      </c>
      <c r="B199" s="24" t="s">
        <v>340</v>
      </c>
      <c r="C199" s="228">
        <f>SUM(D199:AG199)</f>
        <v>0</v>
      </c>
      <c r="D199" s="79" t="str">
        <f>IF(Dane!F155="","",Dane!F155)</f>
        <v/>
      </c>
      <c r="E199" s="79" t="str">
        <f>IF(Dane!G155="","",Dane!G155)</f>
        <v/>
      </c>
      <c r="F199" s="79" t="str">
        <f>IF(Dane!H155="","",Dane!H155)</f>
        <v/>
      </c>
      <c r="G199" s="79" t="str">
        <f>IF(Dane!I155="","",Dane!I155)</f>
        <v/>
      </c>
      <c r="H199" s="79" t="str">
        <f>IF(Dane!J155="","",Dane!J155)</f>
        <v/>
      </c>
      <c r="I199" s="79" t="str">
        <f>IF(Dane!K155="","",Dane!K155)</f>
        <v/>
      </c>
      <c r="J199" s="79" t="str">
        <f>IF(Dane!L155="","",Dane!L155)</f>
        <v/>
      </c>
      <c r="K199" s="79" t="str">
        <f>IF(Dane!M155="","",Dane!M155)</f>
        <v/>
      </c>
      <c r="L199" s="79" t="str">
        <f>IF(Dane!N155="","",Dane!N155)</f>
        <v/>
      </c>
      <c r="M199" s="79" t="str">
        <f>IF(Dane!O155="","",Dane!O155)</f>
        <v/>
      </c>
      <c r="N199" s="79" t="str">
        <f>IF(Dane!P155="","",Dane!P155)</f>
        <v/>
      </c>
      <c r="O199" s="79" t="str">
        <f>IF(Dane!Q155="","",Dane!Q155)</f>
        <v/>
      </c>
      <c r="P199" s="79" t="str">
        <f>IF(Dane!R155="","",Dane!R155)</f>
        <v/>
      </c>
      <c r="Q199" s="79" t="str">
        <f>IF(Dane!S155="","",Dane!S155)</f>
        <v/>
      </c>
      <c r="R199" s="79" t="str">
        <f>IF(Dane!T155="","",Dane!T155)</f>
        <v/>
      </c>
      <c r="S199" s="79" t="str">
        <f>IF(Dane!U155="","",Dane!U155)</f>
        <v/>
      </c>
      <c r="T199" s="79" t="str">
        <f>IF(Dane!V155="","",Dane!V155)</f>
        <v/>
      </c>
      <c r="U199" s="79" t="str">
        <f>IF(Dane!W155="","",Dane!W155)</f>
        <v/>
      </c>
      <c r="V199" s="79" t="str">
        <f>IF(Dane!X155="","",Dane!X155)</f>
        <v/>
      </c>
      <c r="W199" s="79" t="str">
        <f>IF(Dane!Y155="","",Dane!Y155)</f>
        <v/>
      </c>
      <c r="X199" s="79" t="str">
        <f>IF(Dane!Z155="","",Dane!Z155)</f>
        <v/>
      </c>
      <c r="Y199" s="79" t="str">
        <f>IF(Dane!AA155="","",Dane!AA155)</f>
        <v/>
      </c>
      <c r="Z199" s="79" t="str">
        <f>IF(Dane!AB155="","",Dane!AB155)</f>
        <v/>
      </c>
      <c r="AA199" s="79" t="str">
        <f>IF(Dane!AC155="","",Dane!AC155)</f>
        <v/>
      </c>
      <c r="AB199" s="79" t="str">
        <f>IF(Dane!AD155="","",Dane!AD155)</f>
        <v/>
      </c>
      <c r="AC199" s="79" t="str">
        <f>IF(Dane!AE155="","",Dane!AE155)</f>
        <v/>
      </c>
      <c r="AD199" s="79" t="str">
        <f>IF(Dane!AF155="","",Dane!AF155)</f>
        <v/>
      </c>
      <c r="AE199" s="79" t="str">
        <f>IF(Dane!AG155="","",Dane!AG155)</f>
        <v/>
      </c>
      <c r="AF199" s="79" t="str">
        <f>IF(Dane!AH155="","",Dane!AH155)</f>
        <v/>
      </c>
      <c r="AG199" s="79" t="str">
        <f>IF(Dane!AI155="","",Dane!AI155)</f>
        <v/>
      </c>
    </row>
    <row r="200" spans="1:33" s="328" customFormat="1" ht="24" customHeight="1">
      <c r="A200" s="327" t="s">
        <v>138</v>
      </c>
      <c r="B200" s="328" t="s">
        <v>137</v>
      </c>
    </row>
    <row r="201" spans="1:33" s="346" customFormat="1" ht="19.5" customHeight="1">
      <c r="A201" s="345" t="s">
        <v>91</v>
      </c>
      <c r="B201" s="346" t="s">
        <v>139</v>
      </c>
    </row>
    <row r="202" spans="1:33" s="8" customFormat="1">
      <c r="A202" s="780" t="s">
        <v>85</v>
      </c>
      <c r="B202" s="782" t="s">
        <v>143</v>
      </c>
      <c r="C202" s="778" t="s">
        <v>87</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Faza oper.</v>
      </c>
      <c r="T202" s="335" t="str">
        <f t="shared" si="136"/>
        <v>Faza oper.</v>
      </c>
      <c r="U202" s="335" t="str">
        <f t="shared" si="136"/>
        <v>Faza oper.</v>
      </c>
      <c r="V202" s="335" t="str">
        <f t="shared" si="136"/>
        <v>Faza oper.</v>
      </c>
      <c r="W202" s="335" t="str">
        <f t="shared" si="136"/>
        <v>Faza oper.</v>
      </c>
      <c r="X202" s="335" t="str">
        <f t="shared" si="136"/>
        <v>Faza oper.</v>
      </c>
      <c r="Y202" s="335" t="str">
        <f t="shared" si="136"/>
        <v>Faza oper.</v>
      </c>
      <c r="Z202" s="335" t="str">
        <f t="shared" si="136"/>
        <v>Faza oper.</v>
      </c>
      <c r="AA202" s="335" t="str">
        <f t="shared" si="136"/>
        <v>Faza oper.</v>
      </c>
      <c r="AB202" s="335" t="str">
        <f t="shared" si="136"/>
        <v>Faza oper.</v>
      </c>
      <c r="AC202" s="335" t="str">
        <f t="shared" si="136"/>
        <v/>
      </c>
      <c r="AD202" s="335" t="str">
        <f t="shared" si="136"/>
        <v/>
      </c>
      <c r="AE202" s="335" t="str">
        <f t="shared" si="136"/>
        <v/>
      </c>
      <c r="AF202" s="335" t="str">
        <f t="shared" si="136"/>
        <v/>
      </c>
      <c r="AG202" s="335" t="str">
        <f t="shared" si="136"/>
        <v/>
      </c>
    </row>
    <row r="203" spans="1:33" s="8" customFormat="1">
      <c r="A203" s="820"/>
      <c r="B203" s="783"/>
      <c r="C203" s="821"/>
      <c r="D203" s="12">
        <f t="shared" ref="D203:AG203" si="137">IF(G$84="","",G$84)</f>
        <v>2021</v>
      </c>
      <c r="E203" s="12">
        <f t="shared" si="137"/>
        <v>2022</v>
      </c>
      <c r="F203" s="12">
        <f t="shared" si="137"/>
        <v>2023</v>
      </c>
      <c r="G203" s="12">
        <f t="shared" si="137"/>
        <v>2024</v>
      </c>
      <c r="H203" s="12">
        <f t="shared" si="137"/>
        <v>2025</v>
      </c>
      <c r="I203" s="12">
        <f t="shared" si="137"/>
        <v>2026</v>
      </c>
      <c r="J203" s="12">
        <f t="shared" si="137"/>
        <v>2027</v>
      </c>
      <c r="K203" s="12">
        <f t="shared" si="137"/>
        <v>2028</v>
      </c>
      <c r="L203" s="12">
        <f t="shared" si="137"/>
        <v>2029</v>
      </c>
      <c r="M203" s="12">
        <f t="shared" si="137"/>
        <v>2030</v>
      </c>
      <c r="N203" s="12">
        <f t="shared" si="137"/>
        <v>2031</v>
      </c>
      <c r="O203" s="12">
        <f t="shared" si="137"/>
        <v>2032</v>
      </c>
      <c r="P203" s="12">
        <f t="shared" si="137"/>
        <v>2033</v>
      </c>
      <c r="Q203" s="12">
        <f t="shared" si="137"/>
        <v>2034</v>
      </c>
      <c r="R203" s="12">
        <f t="shared" si="137"/>
        <v>2035</v>
      </c>
      <c r="S203" s="12">
        <f t="shared" si="137"/>
        <v>2036</v>
      </c>
      <c r="T203" s="12">
        <f t="shared" si="137"/>
        <v>2037</v>
      </c>
      <c r="U203" s="12">
        <f t="shared" si="137"/>
        <v>2038</v>
      </c>
      <c r="V203" s="12">
        <f t="shared" si="137"/>
        <v>2039</v>
      </c>
      <c r="W203" s="12">
        <f t="shared" si="137"/>
        <v>2040</v>
      </c>
      <c r="X203" s="12">
        <f t="shared" si="137"/>
        <v>2041</v>
      </c>
      <c r="Y203" s="12">
        <f t="shared" si="137"/>
        <v>2042</v>
      </c>
      <c r="Z203" s="12">
        <f t="shared" si="137"/>
        <v>2043</v>
      </c>
      <c r="AA203" s="12">
        <f t="shared" si="137"/>
        <v>2044</v>
      </c>
      <c r="AB203" s="12">
        <f t="shared" si="137"/>
        <v>2045</v>
      </c>
      <c r="AC203" s="12" t="str">
        <f t="shared" si="137"/>
        <v/>
      </c>
      <c r="AD203" s="12" t="str">
        <f t="shared" si="137"/>
        <v/>
      </c>
      <c r="AE203" s="12" t="str">
        <f t="shared" si="137"/>
        <v/>
      </c>
      <c r="AF203" s="12" t="str">
        <f t="shared" si="137"/>
        <v/>
      </c>
      <c r="AG203" s="12" t="str">
        <f t="shared" si="137"/>
        <v/>
      </c>
    </row>
    <row r="204" spans="1:33" s="61" customFormat="1">
      <c r="A204" s="71">
        <v>1</v>
      </c>
      <c r="B204" s="154" t="s">
        <v>313</v>
      </c>
      <c r="C204" s="73" t="s">
        <v>95</v>
      </c>
      <c r="D204" s="74" t="str">
        <f>IF(Dane!F161="","",Dane!F161)</f>
        <v/>
      </c>
      <c r="E204" s="74" t="str">
        <f>IF(Dane!G161="","",Dane!G161)</f>
        <v/>
      </c>
      <c r="F204" s="74" t="str">
        <f>IF(Dane!H161="","",Dane!H161)</f>
        <v/>
      </c>
      <c r="G204" s="74" t="str">
        <f>IF(Dane!I161="","",Dane!I161)</f>
        <v/>
      </c>
      <c r="H204" s="74" t="str">
        <f>IF(Dane!J161="","",Dane!J161)</f>
        <v/>
      </c>
      <c r="I204" s="74" t="str">
        <f>IF(Dane!K161="","",Dane!K161)</f>
        <v/>
      </c>
      <c r="J204" s="74" t="str">
        <f>IF(Dane!L161="","",Dane!L161)</f>
        <v/>
      </c>
      <c r="K204" s="74" t="str">
        <f>IF(Dane!M161="","",Dane!M161)</f>
        <v/>
      </c>
      <c r="L204" s="74" t="str">
        <f>IF(Dane!N161="","",Dane!N161)</f>
        <v/>
      </c>
      <c r="M204" s="74" t="str">
        <f>IF(Dane!O161="","",Dane!O161)</f>
        <v/>
      </c>
      <c r="N204" s="74" t="str">
        <f>IF(Dane!P161="","",Dane!P161)</f>
        <v/>
      </c>
      <c r="O204" s="74" t="str">
        <f>IF(Dane!Q161="","",Dane!Q161)</f>
        <v/>
      </c>
      <c r="P204" s="74" t="str">
        <f>IF(Dane!R161="","",Dane!R161)</f>
        <v/>
      </c>
      <c r="Q204" s="74" t="str">
        <f>IF(Dane!S161="","",Dane!S161)</f>
        <v/>
      </c>
      <c r="R204" s="74" t="str">
        <f>IF(Dane!T161="","",Dane!T161)</f>
        <v/>
      </c>
      <c r="S204" s="74" t="str">
        <f>IF(Dane!U161="","",Dane!U161)</f>
        <v/>
      </c>
      <c r="T204" s="74" t="str">
        <f>IF(Dane!V161="","",Dane!V161)</f>
        <v/>
      </c>
      <c r="U204" s="74" t="str">
        <f>IF(Dane!W161="","",Dane!W161)</f>
        <v/>
      </c>
      <c r="V204" s="74" t="str">
        <f>IF(Dane!X161="","",Dane!X161)</f>
        <v/>
      </c>
      <c r="W204" s="74" t="str">
        <f>IF(Dane!Y161="","",Dane!Y161)</f>
        <v/>
      </c>
      <c r="X204" s="74" t="str">
        <f>IF(Dane!Z161="","",Dane!Z161)</f>
        <v/>
      </c>
      <c r="Y204" s="74" t="str">
        <f>IF(Dane!AA161="","",Dane!AA161)</f>
        <v/>
      </c>
      <c r="Z204" s="74" t="str">
        <f>IF(Dane!AB161="","",Dane!AB161)</f>
        <v/>
      </c>
      <c r="AA204" s="74" t="str">
        <f>IF(Dane!AC161="","",Dane!AC161)</f>
        <v/>
      </c>
      <c r="AB204" s="74" t="str">
        <f>IF(Dane!AD161="","",Dane!AD161)</f>
        <v/>
      </c>
      <c r="AC204" s="74" t="str">
        <f>IF(Dane!AE161="","",Dane!AE161)</f>
        <v/>
      </c>
      <c r="AD204" s="74" t="str">
        <f>IF(Dane!AF161="","",Dane!AF161)</f>
        <v/>
      </c>
      <c r="AE204" s="74" t="str">
        <f>IF(Dane!AG161="","",Dane!AG161)</f>
        <v/>
      </c>
      <c r="AF204" s="74" t="str">
        <f>IF(Dane!AH161="","",Dane!AH161)</f>
        <v/>
      </c>
      <c r="AG204" s="74" t="str">
        <f>IF(Dane!AI161="","",Dane!AI161)</f>
        <v/>
      </c>
    </row>
    <row r="205" spans="1:33" s="61" customFormat="1">
      <c r="A205" s="75">
        <v>2</v>
      </c>
      <c r="B205" s="99" t="s">
        <v>341</v>
      </c>
      <c r="C205" s="77" t="s">
        <v>95</v>
      </c>
      <c r="D205" s="78" t="str">
        <f>IF(Dane!F162="","",Dane!F162)</f>
        <v/>
      </c>
      <c r="E205" s="78" t="str">
        <f>IF(Dane!G162="","",Dane!G162)</f>
        <v/>
      </c>
      <c r="F205" s="78" t="str">
        <f>IF(Dane!H162="","",Dane!H162)</f>
        <v/>
      </c>
      <c r="G205" s="78" t="str">
        <f>IF(Dane!I162="","",Dane!I162)</f>
        <v/>
      </c>
      <c r="H205" s="78" t="str">
        <f>IF(Dane!J162="","",Dane!J162)</f>
        <v/>
      </c>
      <c r="I205" s="78" t="str">
        <f>IF(Dane!K162="","",Dane!K162)</f>
        <v/>
      </c>
      <c r="J205" s="78" t="str">
        <f>IF(Dane!L162="","",Dane!L162)</f>
        <v/>
      </c>
      <c r="K205" s="78" t="str">
        <f>IF(Dane!M162="","",Dane!M162)</f>
        <v/>
      </c>
      <c r="L205" s="78" t="str">
        <f>IF(Dane!N162="","",Dane!N162)</f>
        <v/>
      </c>
      <c r="M205" s="78" t="str">
        <f>IF(Dane!O162="","",Dane!O162)</f>
        <v/>
      </c>
      <c r="N205" s="78" t="str">
        <f>IF(Dane!P162="","",Dane!P162)</f>
        <v/>
      </c>
      <c r="O205" s="78" t="str">
        <f>IF(Dane!Q162="","",Dane!Q162)</f>
        <v/>
      </c>
      <c r="P205" s="78" t="str">
        <f>IF(Dane!R162="","",Dane!R162)</f>
        <v/>
      </c>
      <c r="Q205" s="78" t="str">
        <f>IF(Dane!S162="","",Dane!S162)</f>
        <v/>
      </c>
      <c r="R205" s="78" t="str">
        <f>IF(Dane!T162="","",Dane!T162)</f>
        <v/>
      </c>
      <c r="S205" s="78" t="str">
        <f>IF(Dane!U162="","",Dane!U162)</f>
        <v/>
      </c>
      <c r="T205" s="78" t="str">
        <f>IF(Dane!V162="","",Dane!V162)</f>
        <v/>
      </c>
      <c r="U205" s="78" t="str">
        <f>IF(Dane!W162="","",Dane!W162)</f>
        <v/>
      </c>
      <c r="V205" s="78" t="str">
        <f>IF(Dane!X162="","",Dane!X162)</f>
        <v/>
      </c>
      <c r="W205" s="78" t="str">
        <f>IF(Dane!Y162="","",Dane!Y162)</f>
        <v/>
      </c>
      <c r="X205" s="78" t="str">
        <f>IF(Dane!Z162="","",Dane!Z162)</f>
        <v/>
      </c>
      <c r="Y205" s="78" t="str">
        <f>IF(Dane!AA162="","",Dane!AA162)</f>
        <v/>
      </c>
      <c r="Z205" s="78" t="str">
        <f>IF(Dane!AB162="","",Dane!AB162)</f>
        <v/>
      </c>
      <c r="AA205" s="78" t="str">
        <f>IF(Dane!AC162="","",Dane!AC162)</f>
        <v/>
      </c>
      <c r="AB205" s="78" t="str">
        <f>IF(Dane!AD162="","",Dane!AD162)</f>
        <v/>
      </c>
      <c r="AC205" s="78" t="str">
        <f>IF(Dane!AE162="","",Dane!AE162)</f>
        <v/>
      </c>
      <c r="AD205" s="78" t="str">
        <f>IF(Dane!AF162="","",Dane!AF162)</f>
        <v/>
      </c>
      <c r="AE205" s="78" t="str">
        <f>IF(Dane!AG162="","",Dane!AG162)</f>
        <v/>
      </c>
      <c r="AF205" s="78" t="str">
        <f>IF(Dane!AH162="","",Dane!AH162)</f>
        <v/>
      </c>
      <c r="AG205" s="78" t="str">
        <f>IF(Dane!AI162="","",Dane!AI162)</f>
        <v/>
      </c>
    </row>
    <row r="206" spans="1:33" s="61" customFormat="1">
      <c r="A206" s="75">
        <v>3</v>
      </c>
      <c r="B206" s="99" t="s">
        <v>342</v>
      </c>
      <c r="C206" s="77" t="s">
        <v>95</v>
      </c>
      <c r="D206" s="78" t="str">
        <f>IF(Dane!F163="","",Dane!F163)</f>
        <v/>
      </c>
      <c r="E206" s="78" t="str">
        <f>IF(Dane!G163="","",Dane!G163)</f>
        <v/>
      </c>
      <c r="F206" s="78" t="str">
        <f>IF(Dane!H163="","",Dane!H163)</f>
        <v/>
      </c>
      <c r="G206" s="78" t="str">
        <f>IF(Dane!I163="","",Dane!I163)</f>
        <v/>
      </c>
      <c r="H206" s="78" t="str">
        <f>IF(Dane!J163="","",Dane!J163)</f>
        <v/>
      </c>
      <c r="I206" s="78" t="str">
        <f>IF(Dane!K163="","",Dane!K163)</f>
        <v/>
      </c>
      <c r="J206" s="78" t="str">
        <f>IF(Dane!L163="","",Dane!L163)</f>
        <v/>
      </c>
      <c r="K206" s="78" t="str">
        <f>IF(Dane!M163="","",Dane!M163)</f>
        <v/>
      </c>
      <c r="L206" s="78" t="str">
        <f>IF(Dane!N163="","",Dane!N163)</f>
        <v/>
      </c>
      <c r="M206" s="78" t="str">
        <f>IF(Dane!O163="","",Dane!O163)</f>
        <v/>
      </c>
      <c r="N206" s="78" t="str">
        <f>IF(Dane!P163="","",Dane!P163)</f>
        <v/>
      </c>
      <c r="O206" s="78" t="str">
        <f>IF(Dane!Q163="","",Dane!Q163)</f>
        <v/>
      </c>
      <c r="P206" s="78" t="str">
        <f>IF(Dane!R163="","",Dane!R163)</f>
        <v/>
      </c>
      <c r="Q206" s="78" t="str">
        <f>IF(Dane!S163="","",Dane!S163)</f>
        <v/>
      </c>
      <c r="R206" s="78" t="str">
        <f>IF(Dane!T163="","",Dane!T163)</f>
        <v/>
      </c>
      <c r="S206" s="78" t="str">
        <f>IF(Dane!U163="","",Dane!U163)</f>
        <v/>
      </c>
      <c r="T206" s="78" t="str">
        <f>IF(Dane!V163="","",Dane!V163)</f>
        <v/>
      </c>
      <c r="U206" s="78" t="str">
        <f>IF(Dane!W163="","",Dane!W163)</f>
        <v/>
      </c>
      <c r="V206" s="78" t="str">
        <f>IF(Dane!X163="","",Dane!X163)</f>
        <v/>
      </c>
      <c r="W206" s="78" t="str">
        <f>IF(Dane!Y163="","",Dane!Y163)</f>
        <v/>
      </c>
      <c r="X206" s="78" t="str">
        <f>IF(Dane!Z163="","",Dane!Z163)</f>
        <v/>
      </c>
      <c r="Y206" s="78" t="str">
        <f>IF(Dane!AA163="","",Dane!AA163)</f>
        <v/>
      </c>
      <c r="Z206" s="78" t="str">
        <f>IF(Dane!AB163="","",Dane!AB163)</f>
        <v/>
      </c>
      <c r="AA206" s="78" t="str">
        <f>IF(Dane!AC163="","",Dane!AC163)</f>
        <v/>
      </c>
      <c r="AB206" s="78" t="str">
        <f>IF(Dane!AD163="","",Dane!AD163)</f>
        <v/>
      </c>
      <c r="AC206" s="78" t="str">
        <f>IF(Dane!AE163="","",Dane!AE163)</f>
        <v/>
      </c>
      <c r="AD206" s="78" t="str">
        <f>IF(Dane!AF163="","",Dane!AF163)</f>
        <v/>
      </c>
      <c r="AE206" s="78" t="str">
        <f>IF(Dane!AG163="","",Dane!AG163)</f>
        <v/>
      </c>
      <c r="AF206" s="78" t="str">
        <f>IF(Dane!AH163="","",Dane!AH163)</f>
        <v/>
      </c>
      <c r="AG206" s="78" t="str">
        <f>IF(Dane!AI163="","",Dane!AI163)</f>
        <v/>
      </c>
    </row>
    <row r="207" spans="1:33" s="61" customFormat="1">
      <c r="A207" s="75">
        <v>4</v>
      </c>
      <c r="B207" s="99" t="s">
        <v>343</v>
      </c>
      <c r="C207" s="77" t="s">
        <v>95</v>
      </c>
      <c r="D207" s="78" t="str">
        <f>IF(Dane!F164="","",Dane!F164)</f>
        <v/>
      </c>
      <c r="E207" s="78" t="str">
        <f>IF(Dane!G164="","",Dane!G164)</f>
        <v/>
      </c>
      <c r="F207" s="78" t="str">
        <f>IF(Dane!H164="","",Dane!H164)</f>
        <v/>
      </c>
      <c r="G207" s="78" t="str">
        <f>IF(Dane!I164="","",Dane!I164)</f>
        <v/>
      </c>
      <c r="H207" s="78" t="str">
        <f>IF(Dane!J164="","",Dane!J164)</f>
        <v/>
      </c>
      <c r="I207" s="78" t="str">
        <f>IF(Dane!K164="","",Dane!K164)</f>
        <v/>
      </c>
      <c r="J207" s="78" t="str">
        <f>IF(Dane!L164="","",Dane!L164)</f>
        <v/>
      </c>
      <c r="K207" s="78" t="str">
        <f>IF(Dane!M164="","",Dane!M164)</f>
        <v/>
      </c>
      <c r="L207" s="78" t="str">
        <f>IF(Dane!N164="","",Dane!N164)</f>
        <v/>
      </c>
      <c r="M207" s="78" t="str">
        <f>IF(Dane!O164="","",Dane!O164)</f>
        <v/>
      </c>
      <c r="N207" s="78" t="str">
        <f>IF(Dane!P164="","",Dane!P164)</f>
        <v/>
      </c>
      <c r="O207" s="78" t="str">
        <f>IF(Dane!Q164="","",Dane!Q164)</f>
        <v/>
      </c>
      <c r="P207" s="78" t="str">
        <f>IF(Dane!R164="","",Dane!R164)</f>
        <v/>
      </c>
      <c r="Q207" s="78" t="str">
        <f>IF(Dane!S164="","",Dane!S164)</f>
        <v/>
      </c>
      <c r="R207" s="78" t="str">
        <f>IF(Dane!T164="","",Dane!T164)</f>
        <v/>
      </c>
      <c r="S207" s="78" t="str">
        <f>IF(Dane!U164="","",Dane!U164)</f>
        <v/>
      </c>
      <c r="T207" s="78" t="str">
        <f>IF(Dane!V164="","",Dane!V164)</f>
        <v/>
      </c>
      <c r="U207" s="78" t="str">
        <f>IF(Dane!W164="","",Dane!W164)</f>
        <v/>
      </c>
      <c r="V207" s="78" t="str">
        <f>IF(Dane!X164="","",Dane!X164)</f>
        <v/>
      </c>
      <c r="W207" s="78" t="str">
        <f>IF(Dane!Y164="","",Dane!Y164)</f>
        <v/>
      </c>
      <c r="X207" s="78" t="str">
        <f>IF(Dane!Z164="","",Dane!Z164)</f>
        <v/>
      </c>
      <c r="Y207" s="78" t="str">
        <f>IF(Dane!AA164="","",Dane!AA164)</f>
        <v/>
      </c>
      <c r="Z207" s="78" t="str">
        <f>IF(Dane!AB164="","",Dane!AB164)</f>
        <v/>
      </c>
      <c r="AA207" s="78" t="str">
        <f>IF(Dane!AC164="","",Dane!AC164)</f>
        <v/>
      </c>
      <c r="AB207" s="78" t="str">
        <f>IF(Dane!AD164="","",Dane!AD164)</f>
        <v/>
      </c>
      <c r="AC207" s="78" t="str">
        <f>IF(Dane!AE164="","",Dane!AE164)</f>
        <v/>
      </c>
      <c r="AD207" s="78" t="str">
        <f>IF(Dane!AF164="","",Dane!AF164)</f>
        <v/>
      </c>
      <c r="AE207" s="78" t="str">
        <f>IF(Dane!AG164="","",Dane!AG164)</f>
        <v/>
      </c>
      <c r="AF207" s="78" t="str">
        <f>IF(Dane!AH164="","",Dane!AH164)</f>
        <v/>
      </c>
      <c r="AG207" s="78" t="str">
        <f>IF(Dane!AI164="","",Dane!AI164)</f>
        <v/>
      </c>
    </row>
    <row r="208" spans="1:33" s="61" customFormat="1">
      <c r="A208" s="75">
        <v>5</v>
      </c>
      <c r="B208" s="99" t="s">
        <v>344</v>
      </c>
      <c r="C208" s="77" t="s">
        <v>95</v>
      </c>
      <c r="D208" s="78" t="str">
        <f>IF(Dane!F165="","",Dane!F165)</f>
        <v/>
      </c>
      <c r="E208" s="78" t="str">
        <f>IF(Dane!G165="","",Dane!G165)</f>
        <v/>
      </c>
      <c r="F208" s="78" t="str">
        <f>IF(Dane!H165="","",Dane!H165)</f>
        <v/>
      </c>
      <c r="G208" s="78" t="str">
        <f>IF(Dane!I165="","",Dane!I165)</f>
        <v/>
      </c>
      <c r="H208" s="78" t="str">
        <f>IF(Dane!J165="","",Dane!J165)</f>
        <v/>
      </c>
      <c r="I208" s="78" t="str">
        <f>IF(Dane!K165="","",Dane!K165)</f>
        <v/>
      </c>
      <c r="J208" s="78" t="str">
        <f>IF(Dane!L165="","",Dane!L165)</f>
        <v/>
      </c>
      <c r="K208" s="78" t="str">
        <f>IF(Dane!M165="","",Dane!M165)</f>
        <v/>
      </c>
      <c r="L208" s="78" t="str">
        <f>IF(Dane!N165="","",Dane!N165)</f>
        <v/>
      </c>
      <c r="M208" s="78" t="str">
        <f>IF(Dane!O165="","",Dane!O165)</f>
        <v/>
      </c>
      <c r="N208" s="78" t="str">
        <f>IF(Dane!P165="","",Dane!P165)</f>
        <v/>
      </c>
      <c r="O208" s="78" t="str">
        <f>IF(Dane!Q165="","",Dane!Q165)</f>
        <v/>
      </c>
      <c r="P208" s="78" t="str">
        <f>IF(Dane!R165="","",Dane!R165)</f>
        <v/>
      </c>
      <c r="Q208" s="78" t="str">
        <f>IF(Dane!S165="","",Dane!S165)</f>
        <v/>
      </c>
      <c r="R208" s="78" t="str">
        <f>IF(Dane!T165="","",Dane!T165)</f>
        <v/>
      </c>
      <c r="S208" s="78" t="str">
        <f>IF(Dane!U165="","",Dane!U165)</f>
        <v/>
      </c>
      <c r="T208" s="78" t="str">
        <f>IF(Dane!V165="","",Dane!V165)</f>
        <v/>
      </c>
      <c r="U208" s="78" t="str">
        <f>IF(Dane!W165="","",Dane!W165)</f>
        <v/>
      </c>
      <c r="V208" s="78" t="str">
        <f>IF(Dane!X165="","",Dane!X165)</f>
        <v/>
      </c>
      <c r="W208" s="78" t="str">
        <f>IF(Dane!Y165="","",Dane!Y165)</f>
        <v/>
      </c>
      <c r="X208" s="78" t="str">
        <f>IF(Dane!Z165="","",Dane!Z165)</f>
        <v/>
      </c>
      <c r="Y208" s="78" t="str">
        <f>IF(Dane!AA165="","",Dane!AA165)</f>
        <v/>
      </c>
      <c r="Z208" s="78" t="str">
        <f>IF(Dane!AB165="","",Dane!AB165)</f>
        <v/>
      </c>
      <c r="AA208" s="78" t="str">
        <f>IF(Dane!AC165="","",Dane!AC165)</f>
        <v/>
      </c>
      <c r="AB208" s="78" t="str">
        <f>IF(Dane!AD165="","",Dane!AD165)</f>
        <v/>
      </c>
      <c r="AC208" s="78" t="str">
        <f>IF(Dane!AE165="","",Dane!AE165)</f>
        <v/>
      </c>
      <c r="AD208" s="78" t="str">
        <f>IF(Dane!AF165="","",Dane!AF165)</f>
        <v/>
      </c>
      <c r="AE208" s="78" t="str">
        <f>IF(Dane!AG165="","",Dane!AG165)</f>
        <v/>
      </c>
      <c r="AF208" s="78" t="str">
        <f>IF(Dane!AH165="","",Dane!AH165)</f>
        <v/>
      </c>
      <c r="AG208" s="78" t="str">
        <f>IF(Dane!AI165="","",Dane!AI165)</f>
        <v/>
      </c>
    </row>
    <row r="209" spans="1:33" s="61" customFormat="1">
      <c r="A209" s="75">
        <v>6</v>
      </c>
      <c r="B209" s="99" t="s">
        <v>345</v>
      </c>
      <c r="C209" s="77" t="s">
        <v>95</v>
      </c>
      <c r="D209" s="78" t="str">
        <f>IF(Dane!F166="","",Dane!F166)</f>
        <v/>
      </c>
      <c r="E209" s="78" t="str">
        <f>IF(Dane!G166="","",Dane!G166)</f>
        <v/>
      </c>
      <c r="F209" s="78" t="str">
        <f>IF(Dane!H166="","",Dane!H166)</f>
        <v/>
      </c>
      <c r="G209" s="78" t="str">
        <f>IF(Dane!I166="","",Dane!I166)</f>
        <v/>
      </c>
      <c r="H209" s="78" t="str">
        <f>IF(Dane!J166="","",Dane!J166)</f>
        <v/>
      </c>
      <c r="I209" s="78" t="str">
        <f>IF(Dane!K166="","",Dane!K166)</f>
        <v/>
      </c>
      <c r="J209" s="78" t="str">
        <f>IF(Dane!L166="","",Dane!L166)</f>
        <v/>
      </c>
      <c r="K209" s="78" t="str">
        <f>IF(Dane!M166="","",Dane!M166)</f>
        <v/>
      </c>
      <c r="L209" s="78" t="str">
        <f>IF(Dane!N166="","",Dane!N166)</f>
        <v/>
      </c>
      <c r="M209" s="78" t="str">
        <f>IF(Dane!O166="","",Dane!O166)</f>
        <v/>
      </c>
      <c r="N209" s="78" t="str">
        <f>IF(Dane!P166="","",Dane!P166)</f>
        <v/>
      </c>
      <c r="O209" s="78" t="str">
        <f>IF(Dane!Q166="","",Dane!Q166)</f>
        <v/>
      </c>
      <c r="P209" s="78" t="str">
        <f>IF(Dane!R166="","",Dane!R166)</f>
        <v/>
      </c>
      <c r="Q209" s="78" t="str">
        <f>IF(Dane!S166="","",Dane!S166)</f>
        <v/>
      </c>
      <c r="R209" s="78" t="str">
        <f>IF(Dane!T166="","",Dane!T166)</f>
        <v/>
      </c>
      <c r="S209" s="78" t="str">
        <f>IF(Dane!U166="","",Dane!U166)</f>
        <v/>
      </c>
      <c r="T209" s="78" t="str">
        <f>IF(Dane!V166="","",Dane!V166)</f>
        <v/>
      </c>
      <c r="U209" s="78" t="str">
        <f>IF(Dane!W166="","",Dane!W166)</f>
        <v/>
      </c>
      <c r="V209" s="78" t="str">
        <f>IF(Dane!X166="","",Dane!X166)</f>
        <v/>
      </c>
      <c r="W209" s="78" t="str">
        <f>IF(Dane!Y166="","",Dane!Y166)</f>
        <v/>
      </c>
      <c r="X209" s="78" t="str">
        <f>IF(Dane!Z166="","",Dane!Z166)</f>
        <v/>
      </c>
      <c r="Y209" s="78" t="str">
        <f>IF(Dane!AA166="","",Dane!AA166)</f>
        <v/>
      </c>
      <c r="Z209" s="78" t="str">
        <f>IF(Dane!AB166="","",Dane!AB166)</f>
        <v/>
      </c>
      <c r="AA209" s="78" t="str">
        <f>IF(Dane!AC166="","",Dane!AC166)</f>
        <v/>
      </c>
      <c r="AB209" s="78" t="str">
        <f>IF(Dane!AD166="","",Dane!AD166)</f>
        <v/>
      </c>
      <c r="AC209" s="78" t="str">
        <f>IF(Dane!AE166="","",Dane!AE166)</f>
        <v/>
      </c>
      <c r="AD209" s="78" t="str">
        <f>IF(Dane!AF166="","",Dane!AF166)</f>
        <v/>
      </c>
      <c r="AE209" s="78" t="str">
        <f>IF(Dane!AG166="","",Dane!AG166)</f>
        <v/>
      </c>
      <c r="AF209" s="78" t="str">
        <f>IF(Dane!AH166="","",Dane!AH166)</f>
        <v/>
      </c>
      <c r="AG209" s="78" t="str">
        <f>IF(Dane!AI166="","",Dane!AI166)</f>
        <v/>
      </c>
    </row>
    <row r="210" spans="1:33" s="61" customFormat="1">
      <c r="A210" s="75">
        <v>7</v>
      </c>
      <c r="B210" s="99" t="s">
        <v>346</v>
      </c>
      <c r="C210" s="77" t="s">
        <v>95</v>
      </c>
      <c r="D210" s="78" t="str">
        <f>IF(Dane!F167="","",Dane!F167)</f>
        <v/>
      </c>
      <c r="E210" s="78" t="str">
        <f>IF(Dane!G167="","",Dane!G167)</f>
        <v/>
      </c>
      <c r="F210" s="78" t="str">
        <f>IF(Dane!H167="","",Dane!H167)</f>
        <v/>
      </c>
      <c r="G210" s="78" t="str">
        <f>IF(Dane!I167="","",Dane!I167)</f>
        <v/>
      </c>
      <c r="H210" s="78" t="str">
        <f>IF(Dane!J167="","",Dane!J167)</f>
        <v/>
      </c>
      <c r="I210" s="78" t="str">
        <f>IF(Dane!K167="","",Dane!K167)</f>
        <v/>
      </c>
      <c r="J210" s="78" t="str">
        <f>IF(Dane!L167="","",Dane!L167)</f>
        <v/>
      </c>
      <c r="K210" s="78" t="str">
        <f>IF(Dane!M167="","",Dane!M167)</f>
        <v/>
      </c>
      <c r="L210" s="78" t="str">
        <f>IF(Dane!N167="","",Dane!N167)</f>
        <v/>
      </c>
      <c r="M210" s="78" t="str">
        <f>IF(Dane!O167="","",Dane!O167)</f>
        <v/>
      </c>
      <c r="N210" s="78" t="str">
        <f>IF(Dane!P167="","",Dane!P167)</f>
        <v/>
      </c>
      <c r="O210" s="78" t="str">
        <f>IF(Dane!Q167="","",Dane!Q167)</f>
        <v/>
      </c>
      <c r="P210" s="78" t="str">
        <f>IF(Dane!R167="","",Dane!R167)</f>
        <v/>
      </c>
      <c r="Q210" s="78" t="str">
        <f>IF(Dane!S167="","",Dane!S167)</f>
        <v/>
      </c>
      <c r="R210" s="78" t="str">
        <f>IF(Dane!T167="","",Dane!T167)</f>
        <v/>
      </c>
      <c r="S210" s="78" t="str">
        <f>IF(Dane!U167="","",Dane!U167)</f>
        <v/>
      </c>
      <c r="T210" s="78" t="str">
        <f>IF(Dane!V167="","",Dane!V167)</f>
        <v/>
      </c>
      <c r="U210" s="78" t="str">
        <f>IF(Dane!W167="","",Dane!W167)</f>
        <v/>
      </c>
      <c r="V210" s="78" t="str">
        <f>IF(Dane!X167="","",Dane!X167)</f>
        <v/>
      </c>
      <c r="W210" s="78" t="str">
        <f>IF(Dane!Y167="","",Dane!Y167)</f>
        <v/>
      </c>
      <c r="X210" s="78" t="str">
        <f>IF(Dane!Z167="","",Dane!Z167)</f>
        <v/>
      </c>
      <c r="Y210" s="78" t="str">
        <f>IF(Dane!AA167="","",Dane!AA167)</f>
        <v/>
      </c>
      <c r="Z210" s="78" t="str">
        <f>IF(Dane!AB167="","",Dane!AB167)</f>
        <v/>
      </c>
      <c r="AA210" s="78" t="str">
        <f>IF(Dane!AC167="","",Dane!AC167)</f>
        <v/>
      </c>
      <c r="AB210" s="78" t="str">
        <f>IF(Dane!AD167="","",Dane!AD167)</f>
        <v/>
      </c>
      <c r="AC210" s="78" t="str">
        <f>IF(Dane!AE167="","",Dane!AE167)</f>
        <v/>
      </c>
      <c r="AD210" s="78" t="str">
        <f>IF(Dane!AF167="","",Dane!AF167)</f>
        <v/>
      </c>
      <c r="AE210" s="78" t="str">
        <f>IF(Dane!AG167="","",Dane!AG167)</f>
        <v/>
      </c>
      <c r="AF210" s="78" t="str">
        <f>IF(Dane!AH167="","",Dane!AH167)</f>
        <v/>
      </c>
      <c r="AG210" s="78" t="str">
        <f>IF(Dane!AI167="","",Dane!AI167)</f>
        <v/>
      </c>
    </row>
    <row r="211" spans="1:33" s="62" customFormat="1">
      <c r="A211" s="75">
        <v>8</v>
      </c>
      <c r="B211" s="99" t="s">
        <v>347</v>
      </c>
      <c r="C211" s="77" t="s">
        <v>95</v>
      </c>
      <c r="D211" s="78" t="str">
        <f>IF(Dane!F168="","",Dane!F168)</f>
        <v/>
      </c>
      <c r="E211" s="78" t="str">
        <f>IF(Dane!G168="","",Dane!G168)</f>
        <v/>
      </c>
      <c r="F211" s="78" t="str">
        <f>IF(Dane!H168="","",Dane!H168)</f>
        <v/>
      </c>
      <c r="G211" s="78" t="str">
        <f>IF(Dane!I168="","",Dane!I168)</f>
        <v/>
      </c>
      <c r="H211" s="78" t="str">
        <f>IF(Dane!J168="","",Dane!J168)</f>
        <v/>
      </c>
      <c r="I211" s="78" t="str">
        <f>IF(Dane!K168="","",Dane!K168)</f>
        <v/>
      </c>
      <c r="J211" s="78" t="str">
        <f>IF(Dane!L168="","",Dane!L168)</f>
        <v/>
      </c>
      <c r="K211" s="78" t="str">
        <f>IF(Dane!M168="","",Dane!M168)</f>
        <v/>
      </c>
      <c r="L211" s="78" t="str">
        <f>IF(Dane!N168="","",Dane!N168)</f>
        <v/>
      </c>
      <c r="M211" s="78" t="str">
        <f>IF(Dane!O168="","",Dane!O168)</f>
        <v/>
      </c>
      <c r="N211" s="78" t="str">
        <f>IF(Dane!P168="","",Dane!P168)</f>
        <v/>
      </c>
      <c r="O211" s="78" t="str">
        <f>IF(Dane!Q168="","",Dane!Q168)</f>
        <v/>
      </c>
      <c r="P211" s="78" t="str">
        <f>IF(Dane!R168="","",Dane!R168)</f>
        <v/>
      </c>
      <c r="Q211" s="78" t="str">
        <f>IF(Dane!S168="","",Dane!S168)</f>
        <v/>
      </c>
      <c r="R211" s="78" t="str">
        <f>IF(Dane!T168="","",Dane!T168)</f>
        <v/>
      </c>
      <c r="S211" s="78" t="str">
        <f>IF(Dane!U168="","",Dane!U168)</f>
        <v/>
      </c>
      <c r="T211" s="78" t="str">
        <f>IF(Dane!V168="","",Dane!V168)</f>
        <v/>
      </c>
      <c r="U211" s="78" t="str">
        <f>IF(Dane!W168="","",Dane!W168)</f>
        <v/>
      </c>
      <c r="V211" s="78" t="str">
        <f>IF(Dane!X168="","",Dane!X168)</f>
        <v/>
      </c>
      <c r="W211" s="78" t="str">
        <f>IF(Dane!Y168="","",Dane!Y168)</f>
        <v/>
      </c>
      <c r="X211" s="78" t="str">
        <f>IF(Dane!Z168="","",Dane!Z168)</f>
        <v/>
      </c>
      <c r="Y211" s="78" t="str">
        <f>IF(Dane!AA168="","",Dane!AA168)</f>
        <v/>
      </c>
      <c r="Z211" s="78" t="str">
        <f>IF(Dane!AB168="","",Dane!AB168)</f>
        <v/>
      </c>
      <c r="AA211" s="78" t="str">
        <f>IF(Dane!AC168="","",Dane!AC168)</f>
        <v/>
      </c>
      <c r="AB211" s="78" t="str">
        <f>IF(Dane!AD168="","",Dane!AD168)</f>
        <v/>
      </c>
      <c r="AC211" s="78" t="str">
        <f>IF(Dane!AE168="","",Dane!AE168)</f>
        <v/>
      </c>
      <c r="AD211" s="78" t="str">
        <f>IF(Dane!AF168="","",Dane!AF168)</f>
        <v/>
      </c>
      <c r="AE211" s="78" t="str">
        <f>IF(Dane!AG168="","",Dane!AG168)</f>
        <v/>
      </c>
      <c r="AF211" s="78" t="str">
        <f>IF(Dane!AH168="","",Dane!AH168)</f>
        <v/>
      </c>
      <c r="AG211" s="78" t="str">
        <f>IF(Dane!AI168="","",Dane!AI168)</f>
        <v/>
      </c>
    </row>
    <row r="212" spans="1:33" s="100" customFormat="1">
      <c r="A212" s="230" t="s">
        <v>152</v>
      </c>
      <c r="B212" s="231" t="s">
        <v>348</v>
      </c>
      <c r="C212" s="232" t="s">
        <v>95</v>
      </c>
      <c r="D212" s="391" t="str">
        <f>IF(Dane!F169="","",Dane!F169)</f>
        <v/>
      </c>
      <c r="E212" s="391" t="str">
        <f>IF(Dane!G169="","",Dane!G169)</f>
        <v/>
      </c>
      <c r="F212" s="391" t="str">
        <f>IF(Dane!H169="","",Dane!H169)</f>
        <v/>
      </c>
      <c r="G212" s="391" t="str">
        <f>IF(Dane!I169="","",Dane!I169)</f>
        <v/>
      </c>
      <c r="H212" s="391" t="str">
        <f>IF(Dane!J169="","",Dane!J169)</f>
        <v/>
      </c>
      <c r="I212" s="391" t="str">
        <f>IF(Dane!K169="","",Dane!K169)</f>
        <v/>
      </c>
      <c r="J212" s="391" t="str">
        <f>IF(Dane!L169="","",Dane!L169)</f>
        <v/>
      </c>
      <c r="K212" s="391" t="str">
        <f>IF(Dane!M169="","",Dane!M169)</f>
        <v/>
      </c>
      <c r="L212" s="391" t="str">
        <f>IF(Dane!N169="","",Dane!N169)</f>
        <v/>
      </c>
      <c r="M212" s="391" t="str">
        <f>IF(Dane!O169="","",Dane!O169)</f>
        <v/>
      </c>
      <c r="N212" s="391" t="str">
        <f>IF(Dane!P169="","",Dane!P169)</f>
        <v/>
      </c>
      <c r="O212" s="391" t="str">
        <f>IF(Dane!Q169="","",Dane!Q169)</f>
        <v/>
      </c>
      <c r="P212" s="391" t="str">
        <f>IF(Dane!R169="","",Dane!R169)</f>
        <v/>
      </c>
      <c r="Q212" s="391" t="str">
        <f>IF(Dane!S169="","",Dane!S169)</f>
        <v/>
      </c>
      <c r="R212" s="391" t="str">
        <f>IF(Dane!T169="","",Dane!T169)</f>
        <v/>
      </c>
      <c r="S212" s="391" t="str">
        <f>IF(Dane!U169="","",Dane!U169)</f>
        <v/>
      </c>
      <c r="T212" s="391" t="str">
        <f>IF(Dane!V169="","",Dane!V169)</f>
        <v/>
      </c>
      <c r="U212" s="391" t="str">
        <f>IF(Dane!W169="","",Dane!W169)</f>
        <v/>
      </c>
      <c r="V212" s="391" t="str">
        <f>IF(Dane!X169="","",Dane!X169)</f>
        <v/>
      </c>
      <c r="W212" s="391" t="str">
        <f>IF(Dane!Y169="","",Dane!Y169)</f>
        <v/>
      </c>
      <c r="X212" s="391" t="str">
        <f>IF(Dane!Z169="","",Dane!Z169)</f>
        <v/>
      </c>
      <c r="Y212" s="391" t="str">
        <f>IF(Dane!AA169="","",Dane!AA169)</f>
        <v/>
      </c>
      <c r="Z212" s="391" t="str">
        <f>IF(Dane!AB169="","",Dane!AB169)</f>
        <v/>
      </c>
      <c r="AA212" s="391" t="str">
        <f>IF(Dane!AC169="","",Dane!AC169)</f>
        <v/>
      </c>
      <c r="AB212" s="391" t="str">
        <f>IF(Dane!AD169="","",Dane!AD169)</f>
        <v/>
      </c>
      <c r="AC212" s="391" t="str">
        <f>IF(Dane!AE169="","",Dane!AE169)</f>
        <v/>
      </c>
      <c r="AD212" s="391" t="str">
        <f>IF(Dane!AF169="","",Dane!AF169)</f>
        <v/>
      </c>
      <c r="AE212" s="391" t="str">
        <f>IF(Dane!AG169="","",Dane!AG169)</f>
        <v/>
      </c>
      <c r="AF212" s="391" t="str">
        <f>IF(Dane!AH169="","",Dane!AH169)</f>
        <v/>
      </c>
      <c r="AG212" s="391" t="str">
        <f>IF(Dane!AI169="","",Dane!AI169)</f>
        <v/>
      </c>
    </row>
    <row r="213" spans="1:33" s="67" customFormat="1">
      <c r="A213" s="107" t="s">
        <v>349</v>
      </c>
      <c r="B213" s="233" t="s">
        <v>350</v>
      </c>
      <c r="C213" s="108" t="s">
        <v>95</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351</v>
      </c>
      <c r="C214" s="108" t="s">
        <v>95</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f t="shared" si="139"/>
        <v>0</v>
      </c>
      <c r="T214" s="118">
        <f t="shared" si="139"/>
        <v>0</v>
      </c>
      <c r="U214" s="118">
        <f t="shared" si="139"/>
        <v>0</v>
      </c>
      <c r="V214" s="118">
        <f t="shared" si="139"/>
        <v>0</v>
      </c>
      <c r="W214" s="118">
        <f t="shared" si="139"/>
        <v>0</v>
      </c>
      <c r="X214" s="118">
        <f t="shared" si="139"/>
        <v>0</v>
      </c>
      <c r="Y214" s="118">
        <f t="shared" si="139"/>
        <v>0</v>
      </c>
      <c r="Z214" s="118">
        <f t="shared" si="139"/>
        <v>0</v>
      </c>
      <c r="AA214" s="118">
        <f t="shared" si="139"/>
        <v>0</v>
      </c>
      <c r="AB214" s="118">
        <f t="shared" si="139"/>
        <v>0</v>
      </c>
      <c r="AC214" s="118" t="str">
        <f t="shared" si="139"/>
        <v/>
      </c>
      <c r="AD214" s="118" t="str">
        <f t="shared" si="139"/>
        <v/>
      </c>
      <c r="AE214" s="118" t="str">
        <f t="shared" si="139"/>
        <v/>
      </c>
      <c r="AF214" s="118" t="str">
        <f t="shared" si="139"/>
        <v/>
      </c>
      <c r="AG214" s="118" t="str">
        <f t="shared" si="139"/>
        <v/>
      </c>
    </row>
    <row r="215" spans="1:33" s="223" customFormat="1">
      <c r="A215" s="40">
        <v>11</v>
      </c>
      <c r="B215" s="234" t="s">
        <v>352</v>
      </c>
      <c r="C215" s="132" t="s">
        <v>95</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f t="shared" si="140"/>
        <v>0</v>
      </c>
      <c r="T215" s="235">
        <f t="shared" si="140"/>
        <v>0</v>
      </c>
      <c r="U215" s="235">
        <f t="shared" si="140"/>
        <v>0</v>
      </c>
      <c r="V215" s="235">
        <f t="shared" si="140"/>
        <v>0</v>
      </c>
      <c r="W215" s="235">
        <f t="shared" si="140"/>
        <v>0</v>
      </c>
      <c r="X215" s="235">
        <f t="shared" si="140"/>
        <v>0</v>
      </c>
      <c r="Y215" s="235">
        <f t="shared" si="140"/>
        <v>0</v>
      </c>
      <c r="Z215" s="235">
        <f t="shared" si="140"/>
        <v>0</v>
      </c>
      <c r="AA215" s="235">
        <f t="shared" si="140"/>
        <v>0</v>
      </c>
      <c r="AB215" s="235">
        <f t="shared" si="140"/>
        <v>0</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95</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f t="shared" si="141"/>
        <v>0</v>
      </c>
      <c r="T216" s="347">
        <f t="shared" si="141"/>
        <v>0</v>
      </c>
      <c r="U216" s="347">
        <f t="shared" si="141"/>
        <v>0</v>
      </c>
      <c r="V216" s="347">
        <f t="shared" si="141"/>
        <v>0</v>
      </c>
      <c r="W216" s="347">
        <f t="shared" si="141"/>
        <v>0</v>
      </c>
      <c r="X216" s="347">
        <f t="shared" si="141"/>
        <v>0</v>
      </c>
      <c r="Y216" s="347">
        <f t="shared" si="141"/>
        <v>0</v>
      </c>
      <c r="Z216" s="347">
        <f t="shared" si="141"/>
        <v>0</v>
      </c>
      <c r="AA216" s="347">
        <f t="shared" si="141"/>
        <v>0</v>
      </c>
      <c r="AB216" s="347">
        <f t="shared" si="141"/>
        <v>0</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154</v>
      </c>
    </row>
    <row r="218" spans="1:33" s="8" customFormat="1">
      <c r="A218" s="780" t="s">
        <v>85</v>
      </c>
      <c r="B218" s="782" t="s">
        <v>155</v>
      </c>
      <c r="C218" s="778" t="s">
        <v>87</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Faza oper.</v>
      </c>
      <c r="T218" s="335" t="str">
        <f t="shared" si="142"/>
        <v>Faza oper.</v>
      </c>
      <c r="U218" s="335" t="str">
        <f t="shared" si="142"/>
        <v>Faza oper.</v>
      </c>
      <c r="V218" s="335" t="str">
        <f t="shared" si="142"/>
        <v>Faza oper.</v>
      </c>
      <c r="W218" s="335" t="str">
        <f t="shared" si="142"/>
        <v>Faza oper.</v>
      </c>
      <c r="X218" s="335" t="str">
        <f t="shared" si="142"/>
        <v>Faza oper.</v>
      </c>
      <c r="Y218" s="335" t="str">
        <f t="shared" si="142"/>
        <v>Faza oper.</v>
      </c>
      <c r="Z218" s="335" t="str">
        <f t="shared" si="142"/>
        <v>Faza oper.</v>
      </c>
      <c r="AA218" s="335" t="str">
        <f t="shared" si="142"/>
        <v>Faza oper.</v>
      </c>
      <c r="AB218" s="335" t="str">
        <f t="shared" si="142"/>
        <v>Faza oper.</v>
      </c>
      <c r="AC218" s="335" t="str">
        <f t="shared" si="142"/>
        <v/>
      </c>
      <c r="AD218" s="335" t="str">
        <f t="shared" si="142"/>
        <v/>
      </c>
      <c r="AE218" s="335" t="str">
        <f t="shared" si="142"/>
        <v/>
      </c>
      <c r="AF218" s="335" t="str">
        <f t="shared" si="142"/>
        <v/>
      </c>
      <c r="AG218" s="335" t="str">
        <f t="shared" si="142"/>
        <v/>
      </c>
    </row>
    <row r="219" spans="1:33" s="8" customFormat="1">
      <c r="A219" s="820"/>
      <c r="B219" s="783"/>
      <c r="C219" s="821"/>
      <c r="D219" s="12">
        <f t="shared" ref="D219:AG219" si="143">IF(G$84="","",G$84)</f>
        <v>2021</v>
      </c>
      <c r="E219" s="12">
        <f t="shared" si="143"/>
        <v>2022</v>
      </c>
      <c r="F219" s="12">
        <f t="shared" si="143"/>
        <v>2023</v>
      </c>
      <c r="G219" s="12">
        <f t="shared" si="143"/>
        <v>2024</v>
      </c>
      <c r="H219" s="12">
        <f t="shared" si="143"/>
        <v>2025</v>
      </c>
      <c r="I219" s="12">
        <f t="shared" si="143"/>
        <v>2026</v>
      </c>
      <c r="J219" s="12">
        <f t="shared" si="143"/>
        <v>2027</v>
      </c>
      <c r="K219" s="12">
        <f t="shared" si="143"/>
        <v>2028</v>
      </c>
      <c r="L219" s="12">
        <f t="shared" si="143"/>
        <v>2029</v>
      </c>
      <c r="M219" s="12">
        <f t="shared" si="143"/>
        <v>2030</v>
      </c>
      <c r="N219" s="12">
        <f t="shared" si="143"/>
        <v>2031</v>
      </c>
      <c r="O219" s="12">
        <f t="shared" si="143"/>
        <v>2032</v>
      </c>
      <c r="P219" s="12">
        <f t="shared" si="143"/>
        <v>2033</v>
      </c>
      <c r="Q219" s="12">
        <f t="shared" si="143"/>
        <v>2034</v>
      </c>
      <c r="R219" s="12">
        <f t="shared" si="143"/>
        <v>2035</v>
      </c>
      <c r="S219" s="12">
        <f t="shared" si="143"/>
        <v>2036</v>
      </c>
      <c r="T219" s="12">
        <f t="shared" si="143"/>
        <v>2037</v>
      </c>
      <c r="U219" s="12">
        <f t="shared" si="143"/>
        <v>2038</v>
      </c>
      <c r="V219" s="12">
        <f t="shared" si="143"/>
        <v>2039</v>
      </c>
      <c r="W219" s="12">
        <f t="shared" si="143"/>
        <v>2040</v>
      </c>
      <c r="X219" s="12">
        <f t="shared" si="143"/>
        <v>2041</v>
      </c>
      <c r="Y219" s="12">
        <f t="shared" si="143"/>
        <v>2042</v>
      </c>
      <c r="Z219" s="12">
        <f t="shared" si="143"/>
        <v>2043</v>
      </c>
      <c r="AA219" s="12">
        <f t="shared" si="143"/>
        <v>2044</v>
      </c>
      <c r="AB219" s="12">
        <f t="shared" si="143"/>
        <v>2045</v>
      </c>
      <c r="AC219" s="12" t="str">
        <f t="shared" si="143"/>
        <v/>
      </c>
      <c r="AD219" s="12" t="str">
        <f t="shared" si="143"/>
        <v/>
      </c>
      <c r="AE219" s="12" t="str">
        <f t="shared" si="143"/>
        <v/>
      </c>
      <c r="AF219" s="12" t="str">
        <f t="shared" si="143"/>
        <v/>
      </c>
      <c r="AG219" s="12" t="str">
        <f t="shared" si="143"/>
        <v/>
      </c>
    </row>
    <row r="220" spans="1:33" s="61" customFormat="1">
      <c r="A220" s="71">
        <v>1</v>
      </c>
      <c r="B220" s="154" t="s">
        <v>353</v>
      </c>
      <c r="C220" s="73" t="s">
        <v>95</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57</v>
      </c>
      <c r="B221" s="240" t="s">
        <v>354</v>
      </c>
      <c r="C221" s="148" t="s">
        <v>95</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f t="shared" si="145"/>
        <v>0</v>
      </c>
      <c r="T221" s="241">
        <f t="shared" si="145"/>
        <v>0</v>
      </c>
      <c r="U221" s="241">
        <f t="shared" si="145"/>
        <v>0</v>
      </c>
      <c r="V221" s="241">
        <f t="shared" si="145"/>
        <v>0</v>
      </c>
      <c r="W221" s="241">
        <f t="shared" si="145"/>
        <v>0</v>
      </c>
      <c r="X221" s="241">
        <f t="shared" si="145"/>
        <v>0</v>
      </c>
      <c r="Y221" s="241">
        <f t="shared" si="145"/>
        <v>0</v>
      </c>
      <c r="Z221" s="241">
        <f t="shared" si="145"/>
        <v>0</v>
      </c>
      <c r="AA221" s="241">
        <f t="shared" si="145"/>
        <v>0</v>
      </c>
      <c r="AB221" s="241">
        <f t="shared" si="145"/>
        <v>0</v>
      </c>
      <c r="AC221" s="241" t="str">
        <f t="shared" si="145"/>
        <v/>
      </c>
      <c r="AD221" s="241" t="str">
        <f t="shared" si="145"/>
        <v/>
      </c>
      <c r="AE221" s="241" t="str">
        <f t="shared" si="145"/>
        <v/>
      </c>
      <c r="AF221" s="241" t="str">
        <f t="shared" si="145"/>
        <v/>
      </c>
      <c r="AG221" s="241" t="str">
        <f t="shared" si="145"/>
        <v/>
      </c>
    </row>
    <row r="222" spans="1:33" s="100" customFormat="1">
      <c r="A222" s="239" t="s">
        <v>60</v>
      </c>
      <c r="B222" s="240" t="s">
        <v>355</v>
      </c>
      <c r="C222" s="148" t="s">
        <v>95</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287</v>
      </c>
      <c r="B223" s="233" t="str">
        <f>CONCATENATE("Amortyzacja środków trwałych projektowych do analizy finansowej –",$E$18)</f>
        <v>Amortyzacja środków trwałych projektowych do analizy finansowej – w cenach netto + część VAT</v>
      </c>
      <c r="C223" s="108" t="s">
        <v>95</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f t="shared" si="147"/>
        <v>0</v>
      </c>
      <c r="T223" s="118">
        <f t="shared" si="147"/>
        <v>0</v>
      </c>
      <c r="U223" s="118">
        <f t="shared" si="147"/>
        <v>0</v>
      </c>
      <c r="V223" s="118">
        <f t="shared" si="147"/>
        <v>0</v>
      </c>
      <c r="W223" s="118">
        <f t="shared" si="147"/>
        <v>0</v>
      </c>
      <c r="X223" s="118">
        <f t="shared" si="147"/>
        <v>0</v>
      </c>
      <c r="Y223" s="118">
        <f t="shared" si="147"/>
        <v>0</v>
      </c>
      <c r="Z223" s="118">
        <f t="shared" si="147"/>
        <v>0</v>
      </c>
      <c r="AA223" s="118">
        <f t="shared" si="147"/>
        <v>0</v>
      </c>
      <c r="AB223" s="118">
        <f t="shared" si="147"/>
        <v>0</v>
      </c>
      <c r="AC223" s="118" t="str">
        <f t="shared" si="147"/>
        <v/>
      </c>
      <c r="AD223" s="118" t="str">
        <f t="shared" si="147"/>
        <v/>
      </c>
      <c r="AE223" s="118" t="str">
        <f t="shared" si="147"/>
        <v/>
      </c>
      <c r="AF223" s="118" t="str">
        <f t="shared" si="147"/>
        <v/>
      </c>
      <c r="AG223" s="118" t="str">
        <f t="shared" si="147"/>
        <v/>
      </c>
    </row>
    <row r="224" spans="1:33" s="61" customFormat="1">
      <c r="A224" s="75">
        <v>2</v>
      </c>
      <c r="B224" s="99" t="s">
        <v>341</v>
      </c>
      <c r="C224" s="77" t="s">
        <v>95</v>
      </c>
      <c r="D224" s="78" t="str">
        <f>IF(Dane!F173="","",Dane!F173)</f>
        <v/>
      </c>
      <c r="E224" s="78" t="str">
        <f>IF(Dane!G173="","",Dane!G173)</f>
        <v/>
      </c>
      <c r="F224" s="78" t="str">
        <f>IF(Dane!H173="","",Dane!H173)</f>
        <v/>
      </c>
      <c r="G224" s="78" t="str">
        <f>IF(Dane!I173="","",Dane!I173)</f>
        <v/>
      </c>
      <c r="H224" s="78" t="str">
        <f>IF(Dane!J173="","",Dane!J173)</f>
        <v/>
      </c>
      <c r="I224" s="78" t="str">
        <f>IF(Dane!K173="","",Dane!K173)</f>
        <v/>
      </c>
      <c r="J224" s="78" t="str">
        <f>IF(Dane!L173="","",Dane!L173)</f>
        <v/>
      </c>
      <c r="K224" s="78" t="str">
        <f>IF(Dane!M173="","",Dane!M173)</f>
        <v/>
      </c>
      <c r="L224" s="78" t="str">
        <f>IF(Dane!N173="","",Dane!N173)</f>
        <v/>
      </c>
      <c r="M224" s="78" t="str">
        <f>IF(Dane!O173="","",Dane!O173)</f>
        <v/>
      </c>
      <c r="N224" s="78" t="str">
        <f>IF(Dane!P173="","",Dane!P173)</f>
        <v/>
      </c>
      <c r="O224" s="78" t="str">
        <f>IF(Dane!Q173="","",Dane!Q173)</f>
        <v/>
      </c>
      <c r="P224" s="78" t="str">
        <f>IF(Dane!R173="","",Dane!R173)</f>
        <v/>
      </c>
      <c r="Q224" s="78" t="str">
        <f>IF(Dane!S173="","",Dane!S173)</f>
        <v/>
      </c>
      <c r="R224" s="78" t="str">
        <f>IF(Dane!T173="","",Dane!T173)</f>
        <v/>
      </c>
      <c r="S224" s="78" t="str">
        <f>IF(Dane!U173="","",Dane!U173)</f>
        <v/>
      </c>
      <c r="T224" s="78" t="str">
        <f>IF(Dane!V173="","",Dane!V173)</f>
        <v/>
      </c>
      <c r="U224" s="78" t="str">
        <f>IF(Dane!W173="","",Dane!W173)</f>
        <v/>
      </c>
      <c r="V224" s="78" t="str">
        <f>IF(Dane!X173="","",Dane!X173)</f>
        <v/>
      </c>
      <c r="W224" s="78" t="str">
        <f>IF(Dane!Y173="","",Dane!Y173)</f>
        <v/>
      </c>
      <c r="X224" s="78" t="str">
        <f>IF(Dane!Z173="","",Dane!Z173)</f>
        <v/>
      </c>
      <c r="Y224" s="78" t="str">
        <f>IF(Dane!AA173="","",Dane!AA173)</f>
        <v/>
      </c>
      <c r="Z224" s="78" t="str">
        <f>IF(Dane!AB173="","",Dane!AB173)</f>
        <v/>
      </c>
      <c r="AA224" s="78" t="str">
        <f>IF(Dane!AC173="","",Dane!AC173)</f>
        <v/>
      </c>
      <c r="AB224" s="78" t="str">
        <f>IF(Dane!AD173="","",Dane!AD173)</f>
        <v/>
      </c>
      <c r="AC224" s="78" t="str">
        <f>IF(Dane!AE173="","",Dane!AE173)</f>
        <v/>
      </c>
      <c r="AD224" s="78" t="str">
        <f>IF(Dane!AF173="","",Dane!AF173)</f>
        <v/>
      </c>
      <c r="AE224" s="78" t="str">
        <f>IF(Dane!AG173="","",Dane!AG173)</f>
        <v/>
      </c>
      <c r="AF224" s="78" t="str">
        <f>IF(Dane!AH173="","",Dane!AH173)</f>
        <v/>
      </c>
      <c r="AG224" s="78" t="str">
        <f>IF(Dane!AI173="","",Dane!AI173)</f>
        <v/>
      </c>
    </row>
    <row r="225" spans="1:33" s="61" customFormat="1">
      <c r="A225" s="75">
        <v>3</v>
      </c>
      <c r="B225" s="99" t="s">
        <v>342</v>
      </c>
      <c r="C225" s="77" t="s">
        <v>95</v>
      </c>
      <c r="D225" s="78" t="str">
        <f>IF(Dane!F174="","",Dane!F174)</f>
        <v/>
      </c>
      <c r="E225" s="78" t="str">
        <f>IF(Dane!G174="","",Dane!G174)</f>
        <v/>
      </c>
      <c r="F225" s="78" t="str">
        <f>IF(Dane!H174="","",Dane!H174)</f>
        <v/>
      </c>
      <c r="G225" s="78" t="str">
        <f>IF(Dane!I174="","",Dane!I174)</f>
        <v/>
      </c>
      <c r="H225" s="78" t="str">
        <f>IF(Dane!J174="","",Dane!J174)</f>
        <v/>
      </c>
      <c r="I225" s="78" t="str">
        <f>IF(Dane!K174="","",Dane!K174)</f>
        <v/>
      </c>
      <c r="J225" s="78" t="str">
        <f>IF(Dane!L174="","",Dane!L174)</f>
        <v/>
      </c>
      <c r="K225" s="78" t="str">
        <f>IF(Dane!M174="","",Dane!M174)</f>
        <v/>
      </c>
      <c r="L225" s="78" t="str">
        <f>IF(Dane!N174="","",Dane!N174)</f>
        <v/>
      </c>
      <c r="M225" s="78" t="str">
        <f>IF(Dane!O174="","",Dane!O174)</f>
        <v/>
      </c>
      <c r="N225" s="78" t="str">
        <f>IF(Dane!P174="","",Dane!P174)</f>
        <v/>
      </c>
      <c r="O225" s="78" t="str">
        <f>IF(Dane!Q174="","",Dane!Q174)</f>
        <v/>
      </c>
      <c r="P225" s="78" t="str">
        <f>IF(Dane!R174="","",Dane!R174)</f>
        <v/>
      </c>
      <c r="Q225" s="78" t="str">
        <f>IF(Dane!S174="","",Dane!S174)</f>
        <v/>
      </c>
      <c r="R225" s="78" t="str">
        <f>IF(Dane!T174="","",Dane!T174)</f>
        <v/>
      </c>
      <c r="S225" s="78" t="str">
        <f>IF(Dane!U174="","",Dane!U174)</f>
        <v/>
      </c>
      <c r="T225" s="78" t="str">
        <f>IF(Dane!V174="","",Dane!V174)</f>
        <v/>
      </c>
      <c r="U225" s="78" t="str">
        <f>IF(Dane!W174="","",Dane!W174)</f>
        <v/>
      </c>
      <c r="V225" s="78" t="str">
        <f>IF(Dane!X174="","",Dane!X174)</f>
        <v/>
      </c>
      <c r="W225" s="78" t="str">
        <f>IF(Dane!Y174="","",Dane!Y174)</f>
        <v/>
      </c>
      <c r="X225" s="78" t="str">
        <f>IF(Dane!Z174="","",Dane!Z174)</f>
        <v/>
      </c>
      <c r="Y225" s="78" t="str">
        <f>IF(Dane!AA174="","",Dane!AA174)</f>
        <v/>
      </c>
      <c r="Z225" s="78" t="str">
        <f>IF(Dane!AB174="","",Dane!AB174)</f>
        <v/>
      </c>
      <c r="AA225" s="78" t="str">
        <f>IF(Dane!AC174="","",Dane!AC174)</f>
        <v/>
      </c>
      <c r="AB225" s="78" t="str">
        <f>IF(Dane!AD174="","",Dane!AD174)</f>
        <v/>
      </c>
      <c r="AC225" s="78" t="str">
        <f>IF(Dane!AE174="","",Dane!AE174)</f>
        <v/>
      </c>
      <c r="AD225" s="78" t="str">
        <f>IF(Dane!AF174="","",Dane!AF174)</f>
        <v/>
      </c>
      <c r="AE225" s="78" t="str">
        <f>IF(Dane!AG174="","",Dane!AG174)</f>
        <v/>
      </c>
      <c r="AF225" s="78" t="str">
        <f>IF(Dane!AH174="","",Dane!AH174)</f>
        <v/>
      </c>
      <c r="AG225" s="78" t="str">
        <f>IF(Dane!AI174="","",Dane!AI174)</f>
        <v/>
      </c>
    </row>
    <row r="226" spans="1:33" s="61" customFormat="1">
      <c r="A226" s="75">
        <v>4</v>
      </c>
      <c r="B226" s="99" t="s">
        <v>343</v>
      </c>
      <c r="C226" s="77" t="s">
        <v>95</v>
      </c>
      <c r="D226" s="78" t="str">
        <f>IF(Dane!F175="","",Dane!F175)</f>
        <v/>
      </c>
      <c r="E226" s="78" t="str">
        <f>IF(Dane!G175="","",Dane!G175)</f>
        <v/>
      </c>
      <c r="F226" s="78" t="str">
        <f>IF(Dane!H175="","",Dane!H175)</f>
        <v/>
      </c>
      <c r="G226" s="78" t="str">
        <f>IF(Dane!I175="","",Dane!I175)</f>
        <v/>
      </c>
      <c r="H226" s="78" t="str">
        <f>IF(Dane!J175="","",Dane!J175)</f>
        <v/>
      </c>
      <c r="I226" s="78" t="str">
        <f>IF(Dane!K175="","",Dane!K175)</f>
        <v/>
      </c>
      <c r="J226" s="78" t="str">
        <f>IF(Dane!L175="","",Dane!L175)</f>
        <v/>
      </c>
      <c r="K226" s="78" t="str">
        <f>IF(Dane!M175="","",Dane!M175)</f>
        <v/>
      </c>
      <c r="L226" s="78" t="str">
        <f>IF(Dane!N175="","",Dane!N175)</f>
        <v/>
      </c>
      <c r="M226" s="78" t="str">
        <f>IF(Dane!O175="","",Dane!O175)</f>
        <v/>
      </c>
      <c r="N226" s="78" t="str">
        <f>IF(Dane!P175="","",Dane!P175)</f>
        <v/>
      </c>
      <c r="O226" s="78" t="str">
        <f>IF(Dane!Q175="","",Dane!Q175)</f>
        <v/>
      </c>
      <c r="P226" s="78" t="str">
        <f>IF(Dane!R175="","",Dane!R175)</f>
        <v/>
      </c>
      <c r="Q226" s="78" t="str">
        <f>IF(Dane!S175="","",Dane!S175)</f>
        <v/>
      </c>
      <c r="R226" s="78" t="str">
        <f>IF(Dane!T175="","",Dane!T175)</f>
        <v/>
      </c>
      <c r="S226" s="78" t="str">
        <f>IF(Dane!U175="","",Dane!U175)</f>
        <v/>
      </c>
      <c r="T226" s="78" t="str">
        <f>IF(Dane!V175="","",Dane!V175)</f>
        <v/>
      </c>
      <c r="U226" s="78" t="str">
        <f>IF(Dane!W175="","",Dane!W175)</f>
        <v/>
      </c>
      <c r="V226" s="78" t="str">
        <f>IF(Dane!X175="","",Dane!X175)</f>
        <v/>
      </c>
      <c r="W226" s="78" t="str">
        <f>IF(Dane!Y175="","",Dane!Y175)</f>
        <v/>
      </c>
      <c r="X226" s="78" t="str">
        <f>IF(Dane!Z175="","",Dane!Z175)</f>
        <v/>
      </c>
      <c r="Y226" s="78" t="str">
        <f>IF(Dane!AA175="","",Dane!AA175)</f>
        <v/>
      </c>
      <c r="Z226" s="78" t="str">
        <f>IF(Dane!AB175="","",Dane!AB175)</f>
        <v/>
      </c>
      <c r="AA226" s="78" t="str">
        <f>IF(Dane!AC175="","",Dane!AC175)</f>
        <v/>
      </c>
      <c r="AB226" s="78" t="str">
        <f>IF(Dane!AD175="","",Dane!AD175)</f>
        <v/>
      </c>
      <c r="AC226" s="78" t="str">
        <f>IF(Dane!AE175="","",Dane!AE175)</f>
        <v/>
      </c>
      <c r="AD226" s="78" t="str">
        <f>IF(Dane!AF175="","",Dane!AF175)</f>
        <v/>
      </c>
      <c r="AE226" s="78" t="str">
        <f>IF(Dane!AG175="","",Dane!AG175)</f>
        <v/>
      </c>
      <c r="AF226" s="78" t="str">
        <f>IF(Dane!AH175="","",Dane!AH175)</f>
        <v/>
      </c>
      <c r="AG226" s="78" t="str">
        <f>IF(Dane!AI175="","",Dane!AI175)</f>
        <v/>
      </c>
    </row>
    <row r="227" spans="1:33" s="61" customFormat="1">
      <c r="A227" s="75">
        <v>5</v>
      </c>
      <c r="B227" s="99" t="s">
        <v>344</v>
      </c>
      <c r="C227" s="77" t="s">
        <v>95</v>
      </c>
      <c r="D227" s="78" t="str">
        <f>IF(Dane!F176="","",Dane!F176)</f>
        <v/>
      </c>
      <c r="E227" s="78" t="str">
        <f>IF(Dane!G176="","",Dane!G176)</f>
        <v/>
      </c>
      <c r="F227" s="78" t="str">
        <f>IF(Dane!H176="","",Dane!H176)</f>
        <v/>
      </c>
      <c r="G227" s="78" t="str">
        <f>IF(Dane!I176="","",Dane!I176)</f>
        <v/>
      </c>
      <c r="H227" s="78" t="str">
        <f>IF(Dane!J176="","",Dane!J176)</f>
        <v/>
      </c>
      <c r="I227" s="78" t="str">
        <f>IF(Dane!K176="","",Dane!K176)</f>
        <v/>
      </c>
      <c r="J227" s="78" t="str">
        <f>IF(Dane!L176="","",Dane!L176)</f>
        <v/>
      </c>
      <c r="K227" s="78" t="str">
        <f>IF(Dane!M176="","",Dane!M176)</f>
        <v/>
      </c>
      <c r="L227" s="78" t="str">
        <f>IF(Dane!N176="","",Dane!N176)</f>
        <v/>
      </c>
      <c r="M227" s="78" t="str">
        <f>IF(Dane!O176="","",Dane!O176)</f>
        <v/>
      </c>
      <c r="N227" s="78" t="str">
        <f>IF(Dane!P176="","",Dane!P176)</f>
        <v/>
      </c>
      <c r="O227" s="78" t="str">
        <f>IF(Dane!Q176="","",Dane!Q176)</f>
        <v/>
      </c>
      <c r="P227" s="78" t="str">
        <f>IF(Dane!R176="","",Dane!R176)</f>
        <v/>
      </c>
      <c r="Q227" s="78" t="str">
        <f>IF(Dane!S176="","",Dane!S176)</f>
        <v/>
      </c>
      <c r="R227" s="78" t="str">
        <f>IF(Dane!T176="","",Dane!T176)</f>
        <v/>
      </c>
      <c r="S227" s="78" t="str">
        <f>IF(Dane!U176="","",Dane!U176)</f>
        <v/>
      </c>
      <c r="T227" s="78" t="str">
        <f>IF(Dane!V176="","",Dane!V176)</f>
        <v/>
      </c>
      <c r="U227" s="78" t="str">
        <f>IF(Dane!W176="","",Dane!W176)</f>
        <v/>
      </c>
      <c r="V227" s="78" t="str">
        <f>IF(Dane!X176="","",Dane!X176)</f>
        <v/>
      </c>
      <c r="W227" s="78" t="str">
        <f>IF(Dane!Y176="","",Dane!Y176)</f>
        <v/>
      </c>
      <c r="X227" s="78" t="str">
        <f>IF(Dane!Z176="","",Dane!Z176)</f>
        <v/>
      </c>
      <c r="Y227" s="78" t="str">
        <f>IF(Dane!AA176="","",Dane!AA176)</f>
        <v/>
      </c>
      <c r="Z227" s="78" t="str">
        <f>IF(Dane!AB176="","",Dane!AB176)</f>
        <v/>
      </c>
      <c r="AA227" s="78" t="str">
        <f>IF(Dane!AC176="","",Dane!AC176)</f>
        <v/>
      </c>
      <c r="AB227" s="78" t="str">
        <f>IF(Dane!AD176="","",Dane!AD176)</f>
        <v/>
      </c>
      <c r="AC227" s="78" t="str">
        <f>IF(Dane!AE176="","",Dane!AE176)</f>
        <v/>
      </c>
      <c r="AD227" s="78" t="str">
        <f>IF(Dane!AF176="","",Dane!AF176)</f>
        <v/>
      </c>
      <c r="AE227" s="78" t="str">
        <f>IF(Dane!AG176="","",Dane!AG176)</f>
        <v/>
      </c>
      <c r="AF227" s="78" t="str">
        <f>IF(Dane!AH176="","",Dane!AH176)</f>
        <v/>
      </c>
      <c r="AG227" s="78" t="str">
        <f>IF(Dane!AI176="","",Dane!AI176)</f>
        <v/>
      </c>
    </row>
    <row r="228" spans="1:33" s="61" customFormat="1">
      <c r="A228" s="75">
        <v>6</v>
      </c>
      <c r="B228" s="99" t="s">
        <v>345</v>
      </c>
      <c r="C228" s="77" t="s">
        <v>95</v>
      </c>
      <c r="D228" s="78" t="str">
        <f>IF(Dane!F177="","",Dane!F177)</f>
        <v/>
      </c>
      <c r="E228" s="78" t="str">
        <f>IF(Dane!G177="","",Dane!G177)</f>
        <v/>
      </c>
      <c r="F228" s="78" t="str">
        <f>IF(Dane!H177="","",Dane!H177)</f>
        <v/>
      </c>
      <c r="G228" s="78" t="str">
        <f>IF(Dane!I177="","",Dane!I177)</f>
        <v/>
      </c>
      <c r="H228" s="78" t="str">
        <f>IF(Dane!J177="","",Dane!J177)</f>
        <v/>
      </c>
      <c r="I228" s="78" t="str">
        <f>IF(Dane!K177="","",Dane!K177)</f>
        <v/>
      </c>
      <c r="J228" s="78" t="str">
        <f>IF(Dane!L177="","",Dane!L177)</f>
        <v/>
      </c>
      <c r="K228" s="78" t="str">
        <f>IF(Dane!M177="","",Dane!M177)</f>
        <v/>
      </c>
      <c r="L228" s="78" t="str">
        <f>IF(Dane!N177="","",Dane!N177)</f>
        <v/>
      </c>
      <c r="M228" s="78" t="str">
        <f>IF(Dane!O177="","",Dane!O177)</f>
        <v/>
      </c>
      <c r="N228" s="78" t="str">
        <f>IF(Dane!P177="","",Dane!P177)</f>
        <v/>
      </c>
      <c r="O228" s="78" t="str">
        <f>IF(Dane!Q177="","",Dane!Q177)</f>
        <v/>
      </c>
      <c r="P228" s="78" t="str">
        <f>IF(Dane!R177="","",Dane!R177)</f>
        <v/>
      </c>
      <c r="Q228" s="78" t="str">
        <f>IF(Dane!S177="","",Dane!S177)</f>
        <v/>
      </c>
      <c r="R228" s="78" t="str">
        <f>IF(Dane!T177="","",Dane!T177)</f>
        <v/>
      </c>
      <c r="S228" s="78" t="str">
        <f>IF(Dane!U177="","",Dane!U177)</f>
        <v/>
      </c>
      <c r="T228" s="78" t="str">
        <f>IF(Dane!V177="","",Dane!V177)</f>
        <v/>
      </c>
      <c r="U228" s="78" t="str">
        <f>IF(Dane!W177="","",Dane!W177)</f>
        <v/>
      </c>
      <c r="V228" s="78" t="str">
        <f>IF(Dane!X177="","",Dane!X177)</f>
        <v/>
      </c>
      <c r="W228" s="78" t="str">
        <f>IF(Dane!Y177="","",Dane!Y177)</f>
        <v/>
      </c>
      <c r="X228" s="78" t="str">
        <f>IF(Dane!Z177="","",Dane!Z177)</f>
        <v/>
      </c>
      <c r="Y228" s="78" t="str">
        <f>IF(Dane!AA177="","",Dane!AA177)</f>
        <v/>
      </c>
      <c r="Z228" s="78" t="str">
        <f>IF(Dane!AB177="","",Dane!AB177)</f>
        <v/>
      </c>
      <c r="AA228" s="78" t="str">
        <f>IF(Dane!AC177="","",Dane!AC177)</f>
        <v/>
      </c>
      <c r="AB228" s="78" t="str">
        <f>IF(Dane!AD177="","",Dane!AD177)</f>
        <v/>
      </c>
      <c r="AC228" s="78" t="str">
        <f>IF(Dane!AE177="","",Dane!AE177)</f>
        <v/>
      </c>
      <c r="AD228" s="78" t="str">
        <f>IF(Dane!AF177="","",Dane!AF177)</f>
        <v/>
      </c>
      <c r="AE228" s="78" t="str">
        <f>IF(Dane!AG177="","",Dane!AG177)</f>
        <v/>
      </c>
      <c r="AF228" s="78" t="str">
        <f>IF(Dane!AH177="","",Dane!AH177)</f>
        <v/>
      </c>
      <c r="AG228" s="78" t="str">
        <f>IF(Dane!AI177="","",Dane!AI177)</f>
        <v/>
      </c>
    </row>
    <row r="229" spans="1:33" s="61" customFormat="1">
      <c r="A229" s="75">
        <v>7</v>
      </c>
      <c r="B229" s="99" t="s">
        <v>346</v>
      </c>
      <c r="C229" s="77" t="s">
        <v>95</v>
      </c>
      <c r="D229" s="78" t="str">
        <f>IF(Dane!F178="","",Dane!F178)</f>
        <v/>
      </c>
      <c r="E229" s="78" t="str">
        <f>IF(Dane!G178="","",Dane!G178)</f>
        <v/>
      </c>
      <c r="F229" s="78" t="str">
        <f>IF(Dane!H178="","",Dane!H178)</f>
        <v/>
      </c>
      <c r="G229" s="78" t="str">
        <f>IF(Dane!I178="","",Dane!I178)</f>
        <v/>
      </c>
      <c r="H229" s="78" t="str">
        <f>IF(Dane!J178="","",Dane!J178)</f>
        <v/>
      </c>
      <c r="I229" s="78" t="str">
        <f>IF(Dane!K178="","",Dane!K178)</f>
        <v/>
      </c>
      <c r="J229" s="78" t="str">
        <f>IF(Dane!L178="","",Dane!L178)</f>
        <v/>
      </c>
      <c r="K229" s="78" t="str">
        <f>IF(Dane!M178="","",Dane!M178)</f>
        <v/>
      </c>
      <c r="L229" s="78" t="str">
        <f>IF(Dane!N178="","",Dane!N178)</f>
        <v/>
      </c>
      <c r="M229" s="78" t="str">
        <f>IF(Dane!O178="","",Dane!O178)</f>
        <v/>
      </c>
      <c r="N229" s="78" t="str">
        <f>IF(Dane!P178="","",Dane!P178)</f>
        <v/>
      </c>
      <c r="O229" s="78" t="str">
        <f>IF(Dane!Q178="","",Dane!Q178)</f>
        <v/>
      </c>
      <c r="P229" s="78" t="str">
        <f>IF(Dane!R178="","",Dane!R178)</f>
        <v/>
      </c>
      <c r="Q229" s="78" t="str">
        <f>IF(Dane!S178="","",Dane!S178)</f>
        <v/>
      </c>
      <c r="R229" s="78" t="str">
        <f>IF(Dane!T178="","",Dane!T178)</f>
        <v/>
      </c>
      <c r="S229" s="78" t="str">
        <f>IF(Dane!U178="","",Dane!U178)</f>
        <v/>
      </c>
      <c r="T229" s="78" t="str">
        <f>IF(Dane!V178="","",Dane!V178)</f>
        <v/>
      </c>
      <c r="U229" s="78" t="str">
        <f>IF(Dane!W178="","",Dane!W178)</f>
        <v/>
      </c>
      <c r="V229" s="78" t="str">
        <f>IF(Dane!X178="","",Dane!X178)</f>
        <v/>
      </c>
      <c r="W229" s="78" t="str">
        <f>IF(Dane!Y178="","",Dane!Y178)</f>
        <v/>
      </c>
      <c r="X229" s="78" t="str">
        <f>IF(Dane!Z178="","",Dane!Z178)</f>
        <v/>
      </c>
      <c r="Y229" s="78" t="str">
        <f>IF(Dane!AA178="","",Dane!AA178)</f>
        <v/>
      </c>
      <c r="Z229" s="78" t="str">
        <f>IF(Dane!AB178="","",Dane!AB178)</f>
        <v/>
      </c>
      <c r="AA229" s="78" t="str">
        <f>IF(Dane!AC178="","",Dane!AC178)</f>
        <v/>
      </c>
      <c r="AB229" s="78" t="str">
        <f>IF(Dane!AD178="","",Dane!AD178)</f>
        <v/>
      </c>
      <c r="AC229" s="78" t="str">
        <f>IF(Dane!AE178="","",Dane!AE178)</f>
        <v/>
      </c>
      <c r="AD229" s="78" t="str">
        <f>IF(Dane!AF178="","",Dane!AF178)</f>
        <v/>
      </c>
      <c r="AE229" s="78" t="str">
        <f>IF(Dane!AG178="","",Dane!AG178)</f>
        <v/>
      </c>
      <c r="AF229" s="78" t="str">
        <f>IF(Dane!AH178="","",Dane!AH178)</f>
        <v/>
      </c>
      <c r="AG229" s="78" t="str">
        <f>IF(Dane!AI178="","",Dane!AI178)</f>
        <v/>
      </c>
    </row>
    <row r="230" spans="1:33" s="62" customFormat="1">
      <c r="A230" s="75">
        <v>8</v>
      </c>
      <c r="B230" s="99" t="s">
        <v>347</v>
      </c>
      <c r="C230" s="77" t="s">
        <v>95</v>
      </c>
      <c r="D230" s="78" t="str">
        <f>IF(Dane!F179="","",Dane!F179)</f>
        <v/>
      </c>
      <c r="E230" s="78" t="str">
        <f>IF(Dane!G179="","",Dane!G179)</f>
        <v/>
      </c>
      <c r="F230" s="78" t="str">
        <f>IF(Dane!H179="","",Dane!H179)</f>
        <v/>
      </c>
      <c r="G230" s="78" t="str">
        <f>IF(Dane!I179="","",Dane!I179)</f>
        <v/>
      </c>
      <c r="H230" s="78" t="str">
        <f>IF(Dane!J179="","",Dane!J179)</f>
        <v/>
      </c>
      <c r="I230" s="78" t="str">
        <f>IF(Dane!K179="","",Dane!K179)</f>
        <v/>
      </c>
      <c r="J230" s="78" t="str">
        <f>IF(Dane!L179="","",Dane!L179)</f>
        <v/>
      </c>
      <c r="K230" s="78" t="str">
        <f>IF(Dane!M179="","",Dane!M179)</f>
        <v/>
      </c>
      <c r="L230" s="78" t="str">
        <f>IF(Dane!N179="","",Dane!N179)</f>
        <v/>
      </c>
      <c r="M230" s="78" t="str">
        <f>IF(Dane!O179="","",Dane!O179)</f>
        <v/>
      </c>
      <c r="N230" s="78" t="str">
        <f>IF(Dane!P179="","",Dane!P179)</f>
        <v/>
      </c>
      <c r="O230" s="78" t="str">
        <f>IF(Dane!Q179="","",Dane!Q179)</f>
        <v/>
      </c>
      <c r="P230" s="78" t="str">
        <f>IF(Dane!R179="","",Dane!R179)</f>
        <v/>
      </c>
      <c r="Q230" s="78" t="str">
        <f>IF(Dane!S179="","",Dane!S179)</f>
        <v/>
      </c>
      <c r="R230" s="78" t="str">
        <f>IF(Dane!T179="","",Dane!T179)</f>
        <v/>
      </c>
      <c r="S230" s="78" t="str">
        <f>IF(Dane!U179="","",Dane!U179)</f>
        <v/>
      </c>
      <c r="T230" s="78" t="str">
        <f>IF(Dane!V179="","",Dane!V179)</f>
        <v/>
      </c>
      <c r="U230" s="78" t="str">
        <f>IF(Dane!W179="","",Dane!W179)</f>
        <v/>
      </c>
      <c r="V230" s="78" t="str">
        <f>IF(Dane!X179="","",Dane!X179)</f>
        <v/>
      </c>
      <c r="W230" s="78" t="str">
        <f>IF(Dane!Y179="","",Dane!Y179)</f>
        <v/>
      </c>
      <c r="X230" s="78" t="str">
        <f>IF(Dane!Z179="","",Dane!Z179)</f>
        <v/>
      </c>
      <c r="Y230" s="78" t="str">
        <f>IF(Dane!AA179="","",Dane!AA179)</f>
        <v/>
      </c>
      <c r="Z230" s="78" t="str">
        <f>IF(Dane!AB179="","",Dane!AB179)</f>
        <v/>
      </c>
      <c r="AA230" s="78" t="str">
        <f>IF(Dane!AC179="","",Dane!AC179)</f>
        <v/>
      </c>
      <c r="AB230" s="78" t="str">
        <f>IF(Dane!AD179="","",Dane!AD179)</f>
        <v/>
      </c>
      <c r="AC230" s="78" t="str">
        <f>IF(Dane!AE179="","",Dane!AE179)</f>
        <v/>
      </c>
      <c r="AD230" s="78" t="str">
        <f>IF(Dane!AF179="","",Dane!AF179)</f>
        <v/>
      </c>
      <c r="AE230" s="78" t="str">
        <f>IF(Dane!AG179="","",Dane!AG179)</f>
        <v/>
      </c>
      <c r="AF230" s="78" t="str">
        <f>IF(Dane!AH179="","",Dane!AH179)</f>
        <v/>
      </c>
      <c r="AG230" s="78" t="str">
        <f>IF(Dane!AI179="","",Dane!AI179)</f>
        <v/>
      </c>
    </row>
    <row r="231" spans="1:33" s="100" customFormat="1">
      <c r="A231" s="230" t="s">
        <v>152</v>
      </c>
      <c r="B231" s="231" t="s">
        <v>356</v>
      </c>
      <c r="C231" s="232" t="s">
        <v>95</v>
      </c>
      <c r="D231" s="392" t="str">
        <f>IF(Dane!F180="","",Dane!F180)</f>
        <v/>
      </c>
      <c r="E231" s="392" t="str">
        <f>IF(Dane!G180="","",Dane!G180)</f>
        <v/>
      </c>
      <c r="F231" s="392" t="str">
        <f>IF(Dane!H180="","",Dane!H180)</f>
        <v/>
      </c>
      <c r="G231" s="392" t="str">
        <f>IF(Dane!I180="","",Dane!I180)</f>
        <v/>
      </c>
      <c r="H231" s="392" t="str">
        <f>IF(Dane!J180="","",Dane!J180)</f>
        <v/>
      </c>
      <c r="I231" s="392" t="str">
        <f>IF(Dane!K180="","",Dane!K180)</f>
        <v/>
      </c>
      <c r="J231" s="392" t="str">
        <f>IF(Dane!L180="","",Dane!L180)</f>
        <v/>
      </c>
      <c r="K231" s="392" t="str">
        <f>IF(Dane!M180="","",Dane!M180)</f>
        <v/>
      </c>
      <c r="L231" s="392" t="str">
        <f>IF(Dane!N180="","",Dane!N180)</f>
        <v/>
      </c>
      <c r="M231" s="392" t="str">
        <f>IF(Dane!O180="","",Dane!O180)</f>
        <v/>
      </c>
      <c r="N231" s="392" t="str">
        <f>IF(Dane!P180="","",Dane!P180)</f>
        <v/>
      </c>
      <c r="O231" s="392" t="str">
        <f>IF(Dane!Q180="","",Dane!Q180)</f>
        <v/>
      </c>
      <c r="P231" s="392" t="str">
        <f>IF(Dane!R180="","",Dane!R180)</f>
        <v/>
      </c>
      <c r="Q231" s="392" t="str">
        <f>IF(Dane!S180="","",Dane!S180)</f>
        <v/>
      </c>
      <c r="R231" s="392" t="str">
        <f>IF(Dane!T180="","",Dane!T180)</f>
        <v/>
      </c>
      <c r="S231" s="392" t="str">
        <f>IF(Dane!U180="","",Dane!U180)</f>
        <v/>
      </c>
      <c r="T231" s="392" t="str">
        <f>IF(Dane!V180="","",Dane!V180)</f>
        <v/>
      </c>
      <c r="U231" s="392" t="str">
        <f>IF(Dane!W180="","",Dane!W180)</f>
        <v/>
      </c>
      <c r="V231" s="392" t="str">
        <f>IF(Dane!X180="","",Dane!X180)</f>
        <v/>
      </c>
      <c r="W231" s="392" t="str">
        <f>IF(Dane!Y180="","",Dane!Y180)</f>
        <v/>
      </c>
      <c r="X231" s="392" t="str">
        <f>IF(Dane!Z180="","",Dane!Z180)</f>
        <v/>
      </c>
      <c r="Y231" s="392" t="str">
        <f>IF(Dane!AA180="","",Dane!AA180)</f>
        <v/>
      </c>
      <c r="Z231" s="392" t="str">
        <f>IF(Dane!AB180="","",Dane!AB180)</f>
        <v/>
      </c>
      <c r="AA231" s="392" t="str">
        <f>IF(Dane!AC180="","",Dane!AC180)</f>
        <v/>
      </c>
      <c r="AB231" s="392" t="str">
        <f>IF(Dane!AD180="","",Dane!AD180)</f>
        <v/>
      </c>
      <c r="AC231" s="392" t="str">
        <f>IF(Dane!AE180="","",Dane!AE180)</f>
        <v/>
      </c>
      <c r="AD231" s="392" t="str">
        <f>IF(Dane!AF180="","",Dane!AF180)</f>
        <v/>
      </c>
      <c r="AE231" s="392" t="str">
        <f>IF(Dane!AG180="","",Dane!AG180)</f>
        <v/>
      </c>
      <c r="AF231" s="392" t="str">
        <f>IF(Dane!AH180="","",Dane!AH180)</f>
        <v/>
      </c>
      <c r="AG231" s="392" t="str">
        <f>IF(Dane!AI180="","",Dane!AI180)</f>
        <v/>
      </c>
    </row>
    <row r="232" spans="1:33" s="67" customFormat="1">
      <c r="A232" s="107" t="s">
        <v>349</v>
      </c>
      <c r="B232" s="233" t="s">
        <v>350</v>
      </c>
      <c r="C232" s="108" t="s">
        <v>95</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351</v>
      </c>
      <c r="C233" s="108" t="s">
        <v>95</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f t="shared" si="149"/>
        <v>0</v>
      </c>
      <c r="T233" s="118">
        <f t="shared" si="149"/>
        <v>0</v>
      </c>
      <c r="U233" s="118">
        <f t="shared" si="149"/>
        <v>0</v>
      </c>
      <c r="V233" s="118">
        <f t="shared" si="149"/>
        <v>0</v>
      </c>
      <c r="W233" s="118">
        <f t="shared" si="149"/>
        <v>0</v>
      </c>
      <c r="X233" s="118">
        <f t="shared" si="149"/>
        <v>0</v>
      </c>
      <c r="Y233" s="118">
        <f t="shared" si="149"/>
        <v>0</v>
      </c>
      <c r="Z233" s="118">
        <f t="shared" si="149"/>
        <v>0</v>
      </c>
      <c r="AA233" s="118">
        <f t="shared" si="149"/>
        <v>0</v>
      </c>
      <c r="AB233" s="118">
        <f t="shared" si="149"/>
        <v>0</v>
      </c>
      <c r="AC233" s="118" t="str">
        <f t="shared" si="149"/>
        <v/>
      </c>
      <c r="AD233" s="118" t="str">
        <f t="shared" si="149"/>
        <v/>
      </c>
      <c r="AE233" s="118" t="str">
        <f t="shared" si="149"/>
        <v/>
      </c>
      <c r="AF233" s="118" t="str">
        <f t="shared" si="149"/>
        <v/>
      </c>
      <c r="AG233" s="118" t="str">
        <f t="shared" si="149"/>
        <v/>
      </c>
    </row>
    <row r="234" spans="1:33" s="223" customFormat="1">
      <c r="A234" s="40">
        <v>11</v>
      </c>
      <c r="B234" s="234" t="s">
        <v>357</v>
      </c>
      <c r="C234" s="132" t="s">
        <v>95</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f t="shared" si="150"/>
        <v>0</v>
      </c>
      <c r="T234" s="235">
        <f t="shared" si="150"/>
        <v>0</v>
      </c>
      <c r="U234" s="235">
        <f t="shared" si="150"/>
        <v>0</v>
      </c>
      <c r="V234" s="235">
        <f t="shared" si="150"/>
        <v>0</v>
      </c>
      <c r="W234" s="235">
        <f t="shared" si="150"/>
        <v>0</v>
      </c>
      <c r="X234" s="235">
        <f t="shared" si="150"/>
        <v>0</v>
      </c>
      <c r="Y234" s="235">
        <f t="shared" si="150"/>
        <v>0</v>
      </c>
      <c r="Z234" s="235">
        <f t="shared" si="150"/>
        <v>0</v>
      </c>
      <c r="AA234" s="235">
        <f t="shared" si="150"/>
        <v>0</v>
      </c>
      <c r="AB234" s="235">
        <f t="shared" si="150"/>
        <v>0</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95</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f t="shared" si="151"/>
        <v>0</v>
      </c>
      <c r="T235" s="347">
        <f t="shared" si="151"/>
        <v>0</v>
      </c>
      <c r="U235" s="347">
        <f t="shared" si="151"/>
        <v>0</v>
      </c>
      <c r="V235" s="347">
        <f t="shared" si="151"/>
        <v>0</v>
      </c>
      <c r="W235" s="347">
        <f t="shared" si="151"/>
        <v>0</v>
      </c>
      <c r="X235" s="347">
        <f t="shared" si="151"/>
        <v>0</v>
      </c>
      <c r="Y235" s="347">
        <f t="shared" si="151"/>
        <v>0</v>
      </c>
      <c r="Z235" s="347">
        <f t="shared" si="151"/>
        <v>0</v>
      </c>
      <c r="AA235" s="347">
        <f t="shared" si="151"/>
        <v>0</v>
      </c>
      <c r="AB235" s="347">
        <f t="shared" si="151"/>
        <v>0</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358</v>
      </c>
    </row>
    <row r="237" spans="1:33" s="8" customFormat="1">
      <c r="A237" s="780" t="s">
        <v>85</v>
      </c>
      <c r="B237" s="782" t="s">
        <v>359</v>
      </c>
      <c r="C237" s="778" t="s">
        <v>87</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Faza oper.</v>
      </c>
      <c r="T237" s="335" t="str">
        <f t="shared" si="152"/>
        <v>Faza oper.</v>
      </c>
      <c r="U237" s="335" t="str">
        <f t="shared" si="152"/>
        <v>Faza oper.</v>
      </c>
      <c r="V237" s="335" t="str">
        <f t="shared" si="152"/>
        <v>Faza oper.</v>
      </c>
      <c r="W237" s="335" t="str">
        <f t="shared" si="152"/>
        <v>Faza oper.</v>
      </c>
      <c r="X237" s="335" t="str">
        <f t="shared" si="152"/>
        <v>Faza oper.</v>
      </c>
      <c r="Y237" s="335" t="str">
        <f t="shared" si="152"/>
        <v>Faza oper.</v>
      </c>
      <c r="Z237" s="335" t="str">
        <f t="shared" si="152"/>
        <v>Faza oper.</v>
      </c>
      <c r="AA237" s="335" t="str">
        <f t="shared" si="152"/>
        <v>Faza oper.</v>
      </c>
      <c r="AB237" s="335" t="str">
        <f t="shared" si="152"/>
        <v>Faza oper.</v>
      </c>
      <c r="AC237" s="335" t="str">
        <f t="shared" si="152"/>
        <v/>
      </c>
      <c r="AD237" s="335" t="str">
        <f t="shared" si="152"/>
        <v/>
      </c>
      <c r="AE237" s="335" t="str">
        <f t="shared" si="152"/>
        <v/>
      </c>
      <c r="AF237" s="335" t="str">
        <f t="shared" si="152"/>
        <v/>
      </c>
      <c r="AG237" s="335" t="str">
        <f t="shared" si="152"/>
        <v/>
      </c>
    </row>
    <row r="238" spans="1:33" s="8" customFormat="1">
      <c r="A238" s="820"/>
      <c r="B238" s="783"/>
      <c r="C238" s="821"/>
      <c r="D238" s="12">
        <f t="shared" ref="D238:AG238" si="153">IF(G$84="","",G$84)</f>
        <v>2021</v>
      </c>
      <c r="E238" s="12">
        <f t="shared" si="153"/>
        <v>2022</v>
      </c>
      <c r="F238" s="12">
        <f t="shared" si="153"/>
        <v>2023</v>
      </c>
      <c r="G238" s="12">
        <f t="shared" si="153"/>
        <v>2024</v>
      </c>
      <c r="H238" s="12">
        <f t="shared" si="153"/>
        <v>2025</v>
      </c>
      <c r="I238" s="12">
        <f t="shared" si="153"/>
        <v>2026</v>
      </c>
      <c r="J238" s="12">
        <f t="shared" si="153"/>
        <v>2027</v>
      </c>
      <c r="K238" s="12">
        <f t="shared" si="153"/>
        <v>2028</v>
      </c>
      <c r="L238" s="12">
        <f t="shared" si="153"/>
        <v>2029</v>
      </c>
      <c r="M238" s="12">
        <f t="shared" si="153"/>
        <v>2030</v>
      </c>
      <c r="N238" s="12">
        <f t="shared" si="153"/>
        <v>2031</v>
      </c>
      <c r="O238" s="12">
        <f t="shared" si="153"/>
        <v>2032</v>
      </c>
      <c r="P238" s="12">
        <f t="shared" si="153"/>
        <v>2033</v>
      </c>
      <c r="Q238" s="12">
        <f t="shared" si="153"/>
        <v>2034</v>
      </c>
      <c r="R238" s="12">
        <f t="shared" si="153"/>
        <v>2035</v>
      </c>
      <c r="S238" s="12">
        <f t="shared" si="153"/>
        <v>2036</v>
      </c>
      <c r="T238" s="12">
        <f t="shared" si="153"/>
        <v>2037</v>
      </c>
      <c r="U238" s="12">
        <f t="shared" si="153"/>
        <v>2038</v>
      </c>
      <c r="V238" s="12">
        <f t="shared" si="153"/>
        <v>2039</v>
      </c>
      <c r="W238" s="12">
        <f t="shared" si="153"/>
        <v>2040</v>
      </c>
      <c r="X238" s="12">
        <f t="shared" si="153"/>
        <v>2041</v>
      </c>
      <c r="Y238" s="12">
        <f t="shared" si="153"/>
        <v>2042</v>
      </c>
      <c r="Z238" s="12">
        <f t="shared" si="153"/>
        <v>2043</v>
      </c>
      <c r="AA238" s="12">
        <f t="shared" si="153"/>
        <v>2044</v>
      </c>
      <c r="AB238" s="12">
        <f t="shared" si="153"/>
        <v>2045</v>
      </c>
      <c r="AC238" s="12" t="str">
        <f t="shared" si="153"/>
        <v/>
      </c>
      <c r="AD238" s="12" t="str">
        <f t="shared" si="153"/>
        <v/>
      </c>
      <c r="AE238" s="12" t="str">
        <f t="shared" si="153"/>
        <v/>
      </c>
      <c r="AF238" s="12" t="str">
        <f t="shared" si="153"/>
        <v/>
      </c>
      <c r="AG238" s="12" t="str">
        <f t="shared" si="153"/>
        <v/>
      </c>
    </row>
    <row r="239" spans="1:33" s="62" customFormat="1" ht="22.5">
      <c r="A239" s="71" t="s">
        <v>172</v>
      </c>
      <c r="B239" s="72" t="str">
        <f>CONCATENATE("Zmiana kosztów operacyjnych wywołana realizacją projektu do analizy finansowej –",$E$18)</f>
        <v>Zmiana kosztów operacyjnych wywołana realizacją projektu do analizy finansowej – w cenach netto + część VAT</v>
      </c>
      <c r="C239" s="73" t="s">
        <v>95</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f t="shared" si="154"/>
        <v>0</v>
      </c>
      <c r="T239" s="74">
        <f t="shared" si="154"/>
        <v>0</v>
      </c>
      <c r="U239" s="74">
        <f t="shared" si="154"/>
        <v>0</v>
      </c>
      <c r="V239" s="74">
        <f t="shared" si="154"/>
        <v>0</v>
      </c>
      <c r="W239" s="74">
        <f t="shared" si="154"/>
        <v>0</v>
      </c>
      <c r="X239" s="74">
        <f t="shared" si="154"/>
        <v>0</v>
      </c>
      <c r="Y239" s="74">
        <f t="shared" si="154"/>
        <v>0</v>
      </c>
      <c r="Z239" s="74">
        <f t="shared" si="154"/>
        <v>0</v>
      </c>
      <c r="AA239" s="74">
        <f t="shared" si="154"/>
        <v>0</v>
      </c>
      <c r="AB239" s="74">
        <f t="shared" si="154"/>
        <v>0</v>
      </c>
      <c r="AC239" s="74" t="str">
        <f t="shared" si="154"/>
        <v/>
      </c>
      <c r="AD239" s="74" t="str">
        <f t="shared" si="154"/>
        <v/>
      </c>
      <c r="AE239" s="74" t="str">
        <f t="shared" si="154"/>
        <v/>
      </c>
      <c r="AF239" s="74" t="str">
        <f t="shared" si="154"/>
        <v/>
      </c>
      <c r="AG239" s="74" t="str">
        <f t="shared" si="154"/>
        <v/>
      </c>
    </row>
    <row r="240" spans="1:33" s="62" customFormat="1" ht="22.5">
      <c r="A240" s="110" t="s">
        <v>319</v>
      </c>
      <c r="B240" s="85" t="s">
        <v>360</v>
      </c>
      <c r="C240" s="111" t="s">
        <v>95</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f t="shared" si="155"/>
        <v>0</v>
      </c>
      <c r="T240" s="109">
        <f t="shared" si="155"/>
        <v>0</v>
      </c>
      <c r="U240" s="109">
        <f t="shared" si="155"/>
        <v>0</v>
      </c>
      <c r="V240" s="109">
        <f t="shared" si="155"/>
        <v>0</v>
      </c>
      <c r="W240" s="109">
        <f t="shared" si="155"/>
        <v>0</v>
      </c>
      <c r="X240" s="109">
        <f t="shared" si="155"/>
        <v>0</v>
      </c>
      <c r="Y240" s="109">
        <f t="shared" si="155"/>
        <v>0</v>
      </c>
      <c r="Z240" s="109">
        <f t="shared" si="155"/>
        <v>0</v>
      </c>
      <c r="AA240" s="109">
        <f t="shared" si="155"/>
        <v>0</v>
      </c>
      <c r="AB240" s="109">
        <f t="shared" si="155"/>
        <v>0</v>
      </c>
      <c r="AC240" s="109" t="str">
        <f t="shared" si="155"/>
        <v/>
      </c>
      <c r="AD240" s="109" t="str">
        <f t="shared" si="155"/>
        <v/>
      </c>
      <c r="AE240" s="109" t="str">
        <f t="shared" si="155"/>
        <v/>
      </c>
      <c r="AF240" s="109" t="str">
        <f t="shared" si="155"/>
        <v/>
      </c>
      <c r="AG240" s="109" t="str">
        <f t="shared" si="155"/>
        <v/>
      </c>
    </row>
    <row r="241" spans="1:33" s="67" customFormat="1">
      <c r="A241" s="113" t="s">
        <v>176</v>
      </c>
      <c r="B241" s="114" t="str">
        <f>CONCATENATE("   w tym zmiana amortyzacji – ",$E$18)</f>
        <v xml:space="preserve">   w tym zmiana amortyzacji –  w cenach netto + część VAT</v>
      </c>
      <c r="C241" s="115" t="s">
        <v>95</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f t="shared" si="156"/>
        <v>0</v>
      </c>
      <c r="T241" s="116">
        <f t="shared" si="156"/>
        <v>0</v>
      </c>
      <c r="U241" s="116">
        <f t="shared" si="156"/>
        <v>0</v>
      </c>
      <c r="V241" s="116">
        <f t="shared" si="156"/>
        <v>0</v>
      </c>
      <c r="W241" s="116">
        <f t="shared" si="156"/>
        <v>0</v>
      </c>
      <c r="X241" s="116">
        <f t="shared" si="156"/>
        <v>0</v>
      </c>
      <c r="Y241" s="116">
        <f t="shared" si="156"/>
        <v>0</v>
      </c>
      <c r="Z241" s="116">
        <f t="shared" si="156"/>
        <v>0</v>
      </c>
      <c r="AA241" s="116">
        <f t="shared" si="156"/>
        <v>0</v>
      </c>
      <c r="AB241" s="116">
        <f t="shared" si="156"/>
        <v>0</v>
      </c>
      <c r="AC241" s="116" t="str">
        <f t="shared" si="156"/>
        <v/>
      </c>
      <c r="AD241" s="116" t="str">
        <f t="shared" si="156"/>
        <v/>
      </c>
      <c r="AE241" s="116" t="str">
        <f t="shared" si="156"/>
        <v/>
      </c>
      <c r="AF241" s="116" t="str">
        <f t="shared" si="156"/>
        <v/>
      </c>
      <c r="AG241" s="116" t="str">
        <f t="shared" si="156"/>
        <v/>
      </c>
    </row>
    <row r="242" spans="1:33" s="67" customFormat="1">
      <c r="A242" s="107" t="s">
        <v>323</v>
      </c>
      <c r="B242" s="117" t="s">
        <v>361</v>
      </c>
      <c r="C242" s="108" t="s">
        <v>95</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f t="shared" si="157"/>
        <v>0</v>
      </c>
      <c r="T242" s="118">
        <f t="shared" si="157"/>
        <v>0</v>
      </c>
      <c r="U242" s="118">
        <f t="shared" si="157"/>
        <v>0</v>
      </c>
      <c r="V242" s="118">
        <f t="shared" si="157"/>
        <v>0</v>
      </c>
      <c r="W242" s="118">
        <f t="shared" si="157"/>
        <v>0</v>
      </c>
      <c r="X242" s="118">
        <f t="shared" si="157"/>
        <v>0</v>
      </c>
      <c r="Y242" s="118">
        <f t="shared" si="157"/>
        <v>0</v>
      </c>
      <c r="Z242" s="118">
        <f t="shared" si="157"/>
        <v>0</v>
      </c>
      <c r="AA242" s="118">
        <f t="shared" si="157"/>
        <v>0</v>
      </c>
      <c r="AB242" s="118">
        <f t="shared" si="157"/>
        <v>0</v>
      </c>
      <c r="AC242" s="118" t="str">
        <f t="shared" si="157"/>
        <v/>
      </c>
      <c r="AD242" s="118" t="str">
        <f t="shared" si="157"/>
        <v/>
      </c>
      <c r="AE242" s="118" t="str">
        <f t="shared" si="157"/>
        <v/>
      </c>
      <c r="AF242" s="118" t="str">
        <f t="shared" si="157"/>
        <v/>
      </c>
      <c r="AG242" s="118" t="str">
        <f t="shared" si="157"/>
        <v/>
      </c>
    </row>
    <row r="243" spans="1:33" s="67" customFormat="1">
      <c r="A243" s="63" t="s">
        <v>116</v>
      </c>
      <c r="B243" s="64" t="s">
        <v>362</v>
      </c>
      <c r="C243" s="65" t="s">
        <v>95</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f t="shared" si="158"/>
        <v>0</v>
      </c>
      <c r="T243" s="66">
        <f t="shared" si="158"/>
        <v>0</v>
      </c>
      <c r="U243" s="66">
        <f t="shared" si="158"/>
        <v>0</v>
      </c>
      <c r="V243" s="66">
        <f t="shared" si="158"/>
        <v>0</v>
      </c>
      <c r="W243" s="66">
        <f t="shared" si="158"/>
        <v>0</v>
      </c>
      <c r="X243" s="66">
        <f t="shared" si="158"/>
        <v>0</v>
      </c>
      <c r="Y243" s="66">
        <f t="shared" si="158"/>
        <v>0</v>
      </c>
      <c r="Z243" s="66">
        <f t="shared" si="158"/>
        <v>0</v>
      </c>
      <c r="AA243" s="66">
        <f t="shared" si="158"/>
        <v>0</v>
      </c>
      <c r="AB243" s="66">
        <f t="shared" si="158"/>
        <v>0</v>
      </c>
      <c r="AC243" s="66" t="str">
        <f t="shared" si="158"/>
        <v/>
      </c>
      <c r="AD243" s="66" t="str">
        <f t="shared" si="158"/>
        <v/>
      </c>
      <c r="AE243" s="66" t="str">
        <f t="shared" si="158"/>
        <v/>
      </c>
      <c r="AF243" s="66" t="str">
        <f t="shared" si="158"/>
        <v/>
      </c>
      <c r="AG243" s="66" t="str">
        <f t="shared" si="158"/>
        <v/>
      </c>
    </row>
    <row r="244" spans="1:33" s="62" customFormat="1" ht="22.5">
      <c r="A244" s="236" t="s">
        <v>126</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95</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f t="shared" si="159"/>
        <v>0</v>
      </c>
      <c r="T244" s="237">
        <f t="shared" si="159"/>
        <v>0</v>
      </c>
      <c r="U244" s="237">
        <f t="shared" si="159"/>
        <v>0</v>
      </c>
      <c r="V244" s="237">
        <f t="shared" si="159"/>
        <v>0</v>
      </c>
      <c r="W244" s="237">
        <f t="shared" si="159"/>
        <v>0</v>
      </c>
      <c r="X244" s="237">
        <f t="shared" si="159"/>
        <v>0</v>
      </c>
      <c r="Y244" s="237">
        <f t="shared" si="159"/>
        <v>0</v>
      </c>
      <c r="Z244" s="237">
        <f t="shared" si="159"/>
        <v>0</v>
      </c>
      <c r="AA244" s="237">
        <f t="shared" si="159"/>
        <v>0</v>
      </c>
      <c r="AB244" s="237">
        <f t="shared" si="159"/>
        <v>0</v>
      </c>
      <c r="AC244" s="237" t="str">
        <f t="shared" si="159"/>
        <v/>
      </c>
      <c r="AD244" s="237" t="str">
        <f t="shared" si="159"/>
        <v/>
      </c>
      <c r="AE244" s="237" t="str">
        <f t="shared" si="159"/>
        <v/>
      </c>
      <c r="AF244" s="237" t="str">
        <f t="shared" si="159"/>
        <v/>
      </c>
      <c r="AG244" s="237" t="str">
        <f t="shared" si="159"/>
        <v/>
      </c>
    </row>
    <row r="245" spans="1:33" s="62" customFormat="1" ht="22.5">
      <c r="A245" s="40" t="s">
        <v>363</v>
      </c>
      <c r="B245" s="234" t="s">
        <v>364</v>
      </c>
      <c r="C245" s="132" t="s">
        <v>95</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f t="shared" si="160"/>
        <v>0</v>
      </c>
      <c r="T245" s="235">
        <f t="shared" si="160"/>
        <v>0</v>
      </c>
      <c r="U245" s="235">
        <f t="shared" si="160"/>
        <v>0</v>
      </c>
      <c r="V245" s="235">
        <f t="shared" si="160"/>
        <v>0</v>
      </c>
      <c r="W245" s="235">
        <f t="shared" si="160"/>
        <v>0</v>
      </c>
      <c r="X245" s="235">
        <f t="shared" si="160"/>
        <v>0</v>
      </c>
      <c r="Y245" s="235">
        <f t="shared" si="160"/>
        <v>0</v>
      </c>
      <c r="Z245" s="235">
        <f t="shared" si="160"/>
        <v>0</v>
      </c>
      <c r="AA245" s="235">
        <f t="shared" si="160"/>
        <v>0</v>
      </c>
      <c r="AB245" s="235">
        <f t="shared" si="160"/>
        <v>0</v>
      </c>
      <c r="AC245" s="235" t="str">
        <f t="shared" si="160"/>
        <v/>
      </c>
      <c r="AD245" s="235" t="str">
        <f t="shared" si="160"/>
        <v/>
      </c>
      <c r="AE245" s="235" t="str">
        <f t="shared" si="160"/>
        <v/>
      </c>
      <c r="AF245" s="235" t="str">
        <f t="shared" si="160"/>
        <v/>
      </c>
      <c r="AG245" s="235" t="str">
        <f t="shared" si="160"/>
        <v/>
      </c>
    </row>
    <row r="246" spans="1:33" s="67" customFormat="1">
      <c r="A246" s="239" t="s">
        <v>316</v>
      </c>
      <c r="B246" s="348" t="s">
        <v>365</v>
      </c>
      <c r="C246" s="148" t="s">
        <v>95</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f t="shared" si="161"/>
        <v>0</v>
      </c>
      <c r="T246" s="241">
        <f t="shared" si="161"/>
        <v>0</v>
      </c>
      <c r="U246" s="241">
        <f t="shared" si="161"/>
        <v>0</v>
      </c>
      <c r="V246" s="241">
        <f t="shared" si="161"/>
        <v>0</v>
      </c>
      <c r="W246" s="241">
        <f t="shared" si="161"/>
        <v>0</v>
      </c>
      <c r="X246" s="241">
        <f t="shared" si="161"/>
        <v>0</v>
      </c>
      <c r="Y246" s="241">
        <f t="shared" si="161"/>
        <v>0</v>
      </c>
      <c r="Z246" s="241">
        <f t="shared" si="161"/>
        <v>0</v>
      </c>
      <c r="AA246" s="241">
        <f t="shared" si="161"/>
        <v>0</v>
      </c>
      <c r="AB246" s="241">
        <f t="shared" si="161"/>
        <v>0</v>
      </c>
      <c r="AC246" s="241" t="str">
        <f t="shared" si="161"/>
        <v/>
      </c>
      <c r="AD246" s="241" t="str">
        <f t="shared" si="161"/>
        <v/>
      </c>
      <c r="AE246" s="241" t="str">
        <f t="shared" si="161"/>
        <v/>
      </c>
      <c r="AF246" s="241" t="str">
        <f t="shared" si="161"/>
        <v/>
      </c>
      <c r="AG246" s="241" t="str">
        <f t="shared" si="161"/>
        <v/>
      </c>
    </row>
    <row r="247" spans="1:33" s="328" customFormat="1" ht="24" customHeight="1">
      <c r="A247" s="327" t="s">
        <v>157</v>
      </c>
      <c r="B247" s="328" t="s">
        <v>156</v>
      </c>
      <c r="H247" s="349"/>
    </row>
    <row r="248" spans="1:33" s="351" customFormat="1" ht="18" customHeight="1">
      <c r="A248" s="350" t="s">
        <v>161</v>
      </c>
      <c r="B248" s="351" t="s">
        <v>160</v>
      </c>
      <c r="H248" s="352"/>
    </row>
    <row r="249" spans="1:33" s="70" customFormat="1" ht="19.5" customHeight="1">
      <c r="A249" s="69"/>
      <c r="B249" s="70" t="s">
        <v>163</v>
      </c>
    </row>
    <row r="250" spans="1:33" s="8" customFormat="1">
      <c r="A250" s="780" t="s">
        <v>85</v>
      </c>
      <c r="B250" s="782" t="s">
        <v>164</v>
      </c>
      <c r="C250" s="778" t="s">
        <v>87</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Faza oper.</v>
      </c>
      <c r="T250" s="33" t="str">
        <f t="shared" si="162"/>
        <v>Faza oper.</v>
      </c>
      <c r="U250" s="33" t="str">
        <f t="shared" si="162"/>
        <v>Faza oper.</v>
      </c>
      <c r="V250" s="33" t="str">
        <f t="shared" si="162"/>
        <v>Faza oper.</v>
      </c>
      <c r="W250" s="33" t="str">
        <f t="shared" si="162"/>
        <v>Faza oper.</v>
      </c>
      <c r="X250" s="33" t="str">
        <f t="shared" si="162"/>
        <v>Faza oper.</v>
      </c>
      <c r="Y250" s="33" t="str">
        <f t="shared" si="162"/>
        <v>Faza oper.</v>
      </c>
      <c r="Z250" s="33" t="str">
        <f t="shared" si="162"/>
        <v>Faza oper.</v>
      </c>
      <c r="AA250" s="33" t="str">
        <f t="shared" si="162"/>
        <v>Faza oper.</v>
      </c>
      <c r="AB250" s="33" t="str">
        <f t="shared" si="162"/>
        <v>Faza oper.</v>
      </c>
      <c r="AC250" s="33" t="str">
        <f t="shared" si="162"/>
        <v/>
      </c>
      <c r="AD250" s="33" t="str">
        <f t="shared" si="162"/>
        <v/>
      </c>
      <c r="AE250" s="33" t="str">
        <f t="shared" si="162"/>
        <v/>
      </c>
      <c r="AF250" s="33" t="str">
        <f t="shared" si="162"/>
        <v/>
      </c>
      <c r="AG250" s="33" t="str">
        <f t="shared" si="162"/>
        <v/>
      </c>
    </row>
    <row r="251" spans="1:33" s="8" customFormat="1">
      <c r="A251" s="820"/>
      <c r="B251" s="783"/>
      <c r="C251" s="821"/>
      <c r="D251" s="12">
        <f t="shared" ref="D251:AG251" si="163">IF(G$84="","",G$84)</f>
        <v>2021</v>
      </c>
      <c r="E251" s="12">
        <f t="shared" si="163"/>
        <v>2022</v>
      </c>
      <c r="F251" s="12">
        <f t="shared" si="163"/>
        <v>2023</v>
      </c>
      <c r="G251" s="12">
        <f t="shared" si="163"/>
        <v>2024</v>
      </c>
      <c r="H251" s="12">
        <f t="shared" si="163"/>
        <v>2025</v>
      </c>
      <c r="I251" s="12">
        <f t="shared" si="163"/>
        <v>2026</v>
      </c>
      <c r="J251" s="12">
        <f t="shared" si="163"/>
        <v>2027</v>
      </c>
      <c r="K251" s="12">
        <f t="shared" si="163"/>
        <v>2028</v>
      </c>
      <c r="L251" s="12">
        <f t="shared" si="163"/>
        <v>2029</v>
      </c>
      <c r="M251" s="12">
        <f t="shared" si="163"/>
        <v>2030</v>
      </c>
      <c r="N251" s="12">
        <f t="shared" si="163"/>
        <v>2031</v>
      </c>
      <c r="O251" s="12">
        <f t="shared" si="163"/>
        <v>2032</v>
      </c>
      <c r="P251" s="12">
        <f t="shared" si="163"/>
        <v>2033</v>
      </c>
      <c r="Q251" s="12">
        <f t="shared" si="163"/>
        <v>2034</v>
      </c>
      <c r="R251" s="12">
        <f t="shared" si="163"/>
        <v>2035</v>
      </c>
      <c r="S251" s="12">
        <f t="shared" si="163"/>
        <v>2036</v>
      </c>
      <c r="T251" s="12">
        <f t="shared" si="163"/>
        <v>2037</v>
      </c>
      <c r="U251" s="12">
        <f t="shared" si="163"/>
        <v>2038</v>
      </c>
      <c r="V251" s="12">
        <f t="shared" si="163"/>
        <v>2039</v>
      </c>
      <c r="W251" s="12">
        <f t="shared" si="163"/>
        <v>2040</v>
      </c>
      <c r="X251" s="12">
        <f t="shared" si="163"/>
        <v>2041</v>
      </c>
      <c r="Y251" s="12">
        <f t="shared" si="163"/>
        <v>2042</v>
      </c>
      <c r="Z251" s="12">
        <f t="shared" si="163"/>
        <v>2043</v>
      </c>
      <c r="AA251" s="12">
        <f t="shared" si="163"/>
        <v>2044</v>
      </c>
      <c r="AB251" s="12">
        <f t="shared" si="163"/>
        <v>2045</v>
      </c>
      <c r="AC251" s="12" t="str">
        <f t="shared" si="163"/>
        <v/>
      </c>
      <c r="AD251" s="12" t="str">
        <f t="shared" si="163"/>
        <v/>
      </c>
      <c r="AE251" s="12" t="str">
        <f t="shared" si="163"/>
        <v/>
      </c>
      <c r="AF251" s="12" t="str">
        <f t="shared" si="163"/>
        <v/>
      </c>
      <c r="AG251" s="12" t="str">
        <f t="shared" si="163"/>
        <v/>
      </c>
    </row>
    <row r="252" spans="1:33" s="61" customFormat="1">
      <c r="A252" s="90" t="str">
        <f>IF(Dane!C187="","",Dane!C187)</f>
        <v/>
      </c>
      <c r="B252" s="171" t="str">
        <f>IF(Dane!D187="","",Dane!D187)</f>
        <v/>
      </c>
      <c r="C252" s="242" t="str">
        <f>IF(Dane!E187="","",Dane!E187)</f>
        <v/>
      </c>
      <c r="D252" s="74" t="str">
        <f>IF(Dane!F187="","",Dane!F187)</f>
        <v/>
      </c>
      <c r="E252" s="74" t="str">
        <f>IF(Dane!G187="","",Dane!G187)</f>
        <v/>
      </c>
      <c r="F252" s="74" t="str">
        <f>IF(Dane!H187="","",Dane!H187)</f>
        <v/>
      </c>
      <c r="G252" s="74" t="str">
        <f>IF(Dane!I187="","",Dane!I187)</f>
        <v/>
      </c>
      <c r="H252" s="74" t="str">
        <f>IF(Dane!J187="","",Dane!J187)</f>
        <v/>
      </c>
      <c r="I252" s="74" t="str">
        <f>IF(Dane!K187="","",Dane!K187)</f>
        <v/>
      </c>
      <c r="J252" s="74" t="str">
        <f>IF(Dane!L187="","",Dane!L187)</f>
        <v/>
      </c>
      <c r="K252" s="74" t="str">
        <f>IF(Dane!M187="","",Dane!M187)</f>
        <v/>
      </c>
      <c r="L252" s="74" t="str">
        <f>IF(Dane!N187="","",Dane!N187)</f>
        <v/>
      </c>
      <c r="M252" s="74" t="str">
        <f>IF(Dane!O187="","",Dane!O187)</f>
        <v/>
      </c>
      <c r="N252" s="74" t="str">
        <f>IF(Dane!P187="","",Dane!P187)</f>
        <v/>
      </c>
      <c r="O252" s="74" t="str">
        <f>IF(Dane!Q187="","",Dane!Q187)</f>
        <v/>
      </c>
      <c r="P252" s="74" t="str">
        <f>IF(Dane!R187="","",Dane!R187)</f>
        <v/>
      </c>
      <c r="Q252" s="74" t="str">
        <f>IF(Dane!S187="","",Dane!S187)</f>
        <v/>
      </c>
      <c r="R252" s="74" t="str">
        <f>IF(Dane!T187="","",Dane!T187)</f>
        <v/>
      </c>
      <c r="S252" s="74" t="str">
        <f>IF(Dane!U187="","",Dane!U187)</f>
        <v/>
      </c>
      <c r="T252" s="74" t="str">
        <f>IF(Dane!V187="","",Dane!V187)</f>
        <v/>
      </c>
      <c r="U252" s="74" t="str">
        <f>IF(Dane!W187="","",Dane!W187)</f>
        <v/>
      </c>
      <c r="V252" s="74" t="str">
        <f>IF(Dane!X187="","",Dane!X187)</f>
        <v/>
      </c>
      <c r="W252" s="74" t="str">
        <f>IF(Dane!Y187="","",Dane!Y187)</f>
        <v/>
      </c>
      <c r="X252" s="74" t="str">
        <f>IF(Dane!Z187="","",Dane!Z187)</f>
        <v/>
      </c>
      <c r="Y252" s="74" t="str">
        <f>IF(Dane!AA187="","",Dane!AA187)</f>
        <v/>
      </c>
      <c r="Z252" s="74" t="str">
        <f>IF(Dane!AB187="","",Dane!AB187)</f>
        <v/>
      </c>
      <c r="AA252" s="74" t="str">
        <f>IF(Dane!AC187="","",Dane!AC187)</f>
        <v/>
      </c>
      <c r="AB252" s="74" t="str">
        <f>IF(Dane!AD187="","",Dane!AD187)</f>
        <v/>
      </c>
      <c r="AC252" s="74" t="str">
        <f>IF(Dane!AE187="","",Dane!AE187)</f>
        <v/>
      </c>
      <c r="AD252" s="74" t="str">
        <f>IF(Dane!AF187="","",Dane!AF187)</f>
        <v/>
      </c>
      <c r="AE252" s="74" t="str">
        <f>IF(Dane!AG187="","",Dane!AG187)</f>
        <v/>
      </c>
      <c r="AF252" s="74" t="str">
        <f>IF(Dane!AH187="","",Dane!AH187)</f>
        <v/>
      </c>
      <c r="AG252" s="74" t="str">
        <f>IF(Dane!AI187="","",Dane!AI187)</f>
        <v/>
      </c>
    </row>
    <row r="253" spans="1:33" s="61" customFormat="1">
      <c r="A253" s="84" t="str">
        <f>IF(Dane!C188="","",Dane!C188)</f>
        <v/>
      </c>
      <c r="B253" s="175" t="str">
        <f>IF(Dane!D188="","",Dane!D188)</f>
        <v/>
      </c>
      <c r="C253" s="243" t="str">
        <f>IF(Dane!E188="","",Dane!E188)</f>
        <v/>
      </c>
      <c r="D253" s="78" t="str">
        <f>IF(Dane!F188="","",Dane!F188)</f>
        <v/>
      </c>
      <c r="E253" s="78" t="str">
        <f>IF(Dane!G188="","",Dane!G188)</f>
        <v/>
      </c>
      <c r="F253" s="78" t="str">
        <f>IF(Dane!H188="","",Dane!H188)</f>
        <v/>
      </c>
      <c r="G253" s="78" t="str">
        <f>IF(Dane!I188="","",Dane!I188)</f>
        <v/>
      </c>
      <c r="H253" s="78" t="str">
        <f>IF(Dane!J188="","",Dane!J188)</f>
        <v/>
      </c>
      <c r="I253" s="78" t="str">
        <f>IF(Dane!K188="","",Dane!K188)</f>
        <v/>
      </c>
      <c r="J253" s="78" t="str">
        <f>IF(Dane!L188="","",Dane!L188)</f>
        <v/>
      </c>
      <c r="K253" s="78" t="str">
        <f>IF(Dane!M188="","",Dane!M188)</f>
        <v/>
      </c>
      <c r="L253" s="78" t="str">
        <f>IF(Dane!N188="","",Dane!N188)</f>
        <v/>
      </c>
      <c r="M253" s="78" t="str">
        <f>IF(Dane!O188="","",Dane!O188)</f>
        <v/>
      </c>
      <c r="N253" s="78" t="str">
        <f>IF(Dane!P188="","",Dane!P188)</f>
        <v/>
      </c>
      <c r="O253" s="78" t="str">
        <f>IF(Dane!Q188="","",Dane!Q188)</f>
        <v/>
      </c>
      <c r="P253" s="78" t="str">
        <f>IF(Dane!R188="","",Dane!R188)</f>
        <v/>
      </c>
      <c r="Q253" s="78" t="str">
        <f>IF(Dane!S188="","",Dane!S188)</f>
        <v/>
      </c>
      <c r="R253" s="78" t="str">
        <f>IF(Dane!T188="","",Dane!T188)</f>
        <v/>
      </c>
      <c r="S253" s="78" t="str">
        <f>IF(Dane!U188="","",Dane!U188)</f>
        <v/>
      </c>
      <c r="T253" s="78" t="str">
        <f>IF(Dane!V188="","",Dane!V188)</f>
        <v/>
      </c>
      <c r="U253" s="78" t="str">
        <f>IF(Dane!W188="","",Dane!W188)</f>
        <v/>
      </c>
      <c r="V253" s="78" t="str">
        <f>IF(Dane!X188="","",Dane!X188)</f>
        <v/>
      </c>
      <c r="W253" s="78" t="str">
        <f>IF(Dane!Y188="","",Dane!Y188)</f>
        <v/>
      </c>
      <c r="X253" s="78" t="str">
        <f>IF(Dane!Z188="","",Dane!Z188)</f>
        <v/>
      </c>
      <c r="Y253" s="78" t="str">
        <f>IF(Dane!AA188="","",Dane!AA188)</f>
        <v/>
      </c>
      <c r="Z253" s="78" t="str">
        <f>IF(Dane!AB188="","",Dane!AB188)</f>
        <v/>
      </c>
      <c r="AA253" s="78" t="str">
        <f>IF(Dane!AC188="","",Dane!AC188)</f>
        <v/>
      </c>
      <c r="AB253" s="78" t="str">
        <f>IF(Dane!AD188="","",Dane!AD188)</f>
        <v/>
      </c>
      <c r="AC253" s="78" t="str">
        <f>IF(Dane!AE188="","",Dane!AE188)</f>
        <v/>
      </c>
      <c r="AD253" s="78" t="str">
        <f>IF(Dane!AF188="","",Dane!AF188)</f>
        <v/>
      </c>
      <c r="AE253" s="78" t="str">
        <f>IF(Dane!AG188="","",Dane!AG188)</f>
        <v/>
      </c>
      <c r="AF253" s="78" t="str">
        <f>IF(Dane!AH188="","",Dane!AH188)</f>
        <v/>
      </c>
      <c r="AG253" s="78" t="str">
        <f>IF(Dane!AI188="","",Dane!AI188)</f>
        <v/>
      </c>
    </row>
    <row r="254" spans="1:33" s="61" customFormat="1">
      <c r="A254" s="84" t="str">
        <f>IF(Dane!C189="","",Dane!C189)</f>
        <v/>
      </c>
      <c r="B254" s="175" t="str">
        <f>IF(Dane!D189="","",Dane!D189)</f>
        <v/>
      </c>
      <c r="C254" s="243" t="str">
        <f>IF(Dane!E189="","",Dane!E189)</f>
        <v/>
      </c>
      <c r="D254" s="78" t="str">
        <f>IF(Dane!F189="","",Dane!F189)</f>
        <v/>
      </c>
      <c r="E254" s="78" t="str">
        <f>IF(Dane!G189="","",Dane!G189)</f>
        <v/>
      </c>
      <c r="F254" s="78" t="str">
        <f>IF(Dane!H189="","",Dane!H189)</f>
        <v/>
      </c>
      <c r="G254" s="78" t="str">
        <f>IF(Dane!I189="","",Dane!I189)</f>
        <v/>
      </c>
      <c r="H254" s="78" t="str">
        <f>IF(Dane!J189="","",Dane!J189)</f>
        <v/>
      </c>
      <c r="I254" s="78" t="str">
        <f>IF(Dane!K189="","",Dane!K189)</f>
        <v/>
      </c>
      <c r="J254" s="78" t="str">
        <f>IF(Dane!L189="","",Dane!L189)</f>
        <v/>
      </c>
      <c r="K254" s="78" t="str">
        <f>IF(Dane!M189="","",Dane!M189)</f>
        <v/>
      </c>
      <c r="L254" s="78" t="str">
        <f>IF(Dane!N189="","",Dane!N189)</f>
        <v/>
      </c>
      <c r="M254" s="78" t="str">
        <f>IF(Dane!O189="","",Dane!O189)</f>
        <v/>
      </c>
      <c r="N254" s="78" t="str">
        <f>IF(Dane!P189="","",Dane!P189)</f>
        <v/>
      </c>
      <c r="O254" s="78" t="str">
        <f>IF(Dane!Q189="","",Dane!Q189)</f>
        <v/>
      </c>
      <c r="P254" s="78" t="str">
        <f>IF(Dane!R189="","",Dane!R189)</f>
        <v/>
      </c>
      <c r="Q254" s="78" t="str">
        <f>IF(Dane!S189="","",Dane!S189)</f>
        <v/>
      </c>
      <c r="R254" s="78" t="str">
        <f>IF(Dane!T189="","",Dane!T189)</f>
        <v/>
      </c>
      <c r="S254" s="78" t="str">
        <f>IF(Dane!U189="","",Dane!U189)</f>
        <v/>
      </c>
      <c r="T254" s="78" t="str">
        <f>IF(Dane!V189="","",Dane!V189)</f>
        <v/>
      </c>
      <c r="U254" s="78" t="str">
        <f>IF(Dane!W189="","",Dane!W189)</f>
        <v/>
      </c>
      <c r="V254" s="78" t="str">
        <f>IF(Dane!X189="","",Dane!X189)</f>
        <v/>
      </c>
      <c r="W254" s="78" t="str">
        <f>IF(Dane!Y189="","",Dane!Y189)</f>
        <v/>
      </c>
      <c r="X254" s="78" t="str">
        <f>IF(Dane!Z189="","",Dane!Z189)</f>
        <v/>
      </c>
      <c r="Y254" s="78" t="str">
        <f>IF(Dane!AA189="","",Dane!AA189)</f>
        <v/>
      </c>
      <c r="Z254" s="78" t="str">
        <f>IF(Dane!AB189="","",Dane!AB189)</f>
        <v/>
      </c>
      <c r="AA254" s="78" t="str">
        <f>IF(Dane!AC189="","",Dane!AC189)</f>
        <v/>
      </c>
      <c r="AB254" s="78" t="str">
        <f>IF(Dane!AD189="","",Dane!AD189)</f>
        <v/>
      </c>
      <c r="AC254" s="78" t="str">
        <f>IF(Dane!AE189="","",Dane!AE189)</f>
        <v/>
      </c>
      <c r="AD254" s="78" t="str">
        <f>IF(Dane!AF189="","",Dane!AF189)</f>
        <v/>
      </c>
      <c r="AE254" s="78" t="str">
        <f>IF(Dane!AG189="","",Dane!AG189)</f>
        <v/>
      </c>
      <c r="AF254" s="78" t="str">
        <f>IF(Dane!AH189="","",Dane!AH189)</f>
        <v/>
      </c>
      <c r="AG254" s="78" t="str">
        <f>IF(Dane!AI189="","",Dane!AI189)</f>
        <v/>
      </c>
    </row>
    <row r="255" spans="1:33" s="61" customFormat="1">
      <c r="A255" s="84" t="str">
        <f>IF(Dane!C190="","",Dane!C190)</f>
        <v/>
      </c>
      <c r="B255" s="175" t="str">
        <f>IF(Dane!D190="","",Dane!D190)</f>
        <v/>
      </c>
      <c r="C255" s="243" t="str">
        <f>IF(Dane!E190="","",Dane!E190)</f>
        <v/>
      </c>
      <c r="D255" s="78" t="str">
        <f>IF(Dane!F190="","",Dane!F190)</f>
        <v/>
      </c>
      <c r="E255" s="78" t="str">
        <f>IF(Dane!G190="","",Dane!G190)</f>
        <v/>
      </c>
      <c r="F255" s="78" t="str">
        <f>IF(Dane!H190="","",Dane!H190)</f>
        <v/>
      </c>
      <c r="G255" s="78" t="str">
        <f>IF(Dane!I190="","",Dane!I190)</f>
        <v/>
      </c>
      <c r="H255" s="78" t="str">
        <f>IF(Dane!J190="","",Dane!J190)</f>
        <v/>
      </c>
      <c r="I255" s="78" t="str">
        <f>IF(Dane!K190="","",Dane!K190)</f>
        <v/>
      </c>
      <c r="J255" s="78" t="str">
        <f>IF(Dane!L190="","",Dane!L190)</f>
        <v/>
      </c>
      <c r="K255" s="78" t="str">
        <f>IF(Dane!M190="","",Dane!M190)</f>
        <v/>
      </c>
      <c r="L255" s="78" t="str">
        <f>IF(Dane!N190="","",Dane!N190)</f>
        <v/>
      </c>
      <c r="M255" s="78" t="str">
        <f>IF(Dane!O190="","",Dane!O190)</f>
        <v/>
      </c>
      <c r="N255" s="78" t="str">
        <f>IF(Dane!P190="","",Dane!P190)</f>
        <v/>
      </c>
      <c r="O255" s="78" t="str">
        <f>IF(Dane!Q190="","",Dane!Q190)</f>
        <v/>
      </c>
      <c r="P255" s="78" t="str">
        <f>IF(Dane!R190="","",Dane!R190)</f>
        <v/>
      </c>
      <c r="Q255" s="78" t="str">
        <f>IF(Dane!S190="","",Dane!S190)</f>
        <v/>
      </c>
      <c r="R255" s="78" t="str">
        <f>IF(Dane!T190="","",Dane!T190)</f>
        <v/>
      </c>
      <c r="S255" s="78" t="str">
        <f>IF(Dane!U190="","",Dane!U190)</f>
        <v/>
      </c>
      <c r="T255" s="78" t="str">
        <f>IF(Dane!V190="","",Dane!V190)</f>
        <v/>
      </c>
      <c r="U255" s="78" t="str">
        <f>IF(Dane!W190="","",Dane!W190)</f>
        <v/>
      </c>
      <c r="V255" s="78" t="str">
        <f>IF(Dane!X190="","",Dane!X190)</f>
        <v/>
      </c>
      <c r="W255" s="78" t="str">
        <f>IF(Dane!Y190="","",Dane!Y190)</f>
        <v/>
      </c>
      <c r="X255" s="78" t="str">
        <f>IF(Dane!Z190="","",Dane!Z190)</f>
        <v/>
      </c>
      <c r="Y255" s="78" t="str">
        <f>IF(Dane!AA190="","",Dane!AA190)</f>
        <v/>
      </c>
      <c r="Z255" s="78" t="str">
        <f>IF(Dane!AB190="","",Dane!AB190)</f>
        <v/>
      </c>
      <c r="AA255" s="78" t="str">
        <f>IF(Dane!AC190="","",Dane!AC190)</f>
        <v/>
      </c>
      <c r="AB255" s="78" t="str">
        <f>IF(Dane!AD190="","",Dane!AD190)</f>
        <v/>
      </c>
      <c r="AC255" s="78" t="str">
        <f>IF(Dane!AE190="","",Dane!AE190)</f>
        <v/>
      </c>
      <c r="AD255" s="78" t="str">
        <f>IF(Dane!AF190="","",Dane!AF190)</f>
        <v/>
      </c>
      <c r="AE255" s="78" t="str">
        <f>IF(Dane!AG190="","",Dane!AG190)</f>
        <v/>
      </c>
      <c r="AF255" s="78" t="str">
        <f>IF(Dane!AH190="","",Dane!AH190)</f>
        <v/>
      </c>
      <c r="AG255" s="78" t="str">
        <f>IF(Dane!AI190="","",Dane!AI190)</f>
        <v/>
      </c>
    </row>
    <row r="256" spans="1:33" s="61" customFormat="1">
      <c r="A256" s="84" t="str">
        <f>IF(Dane!C191="","",Dane!C191)</f>
        <v/>
      </c>
      <c r="B256" s="175" t="str">
        <f>IF(Dane!D191="","",Dane!D191)</f>
        <v/>
      </c>
      <c r="C256" s="243" t="str">
        <f>IF(Dane!E191="","",Dane!E191)</f>
        <v/>
      </c>
      <c r="D256" s="78" t="str">
        <f>IF(Dane!F191="","",Dane!F191)</f>
        <v/>
      </c>
      <c r="E256" s="78" t="str">
        <f>IF(Dane!G191="","",Dane!G191)</f>
        <v/>
      </c>
      <c r="F256" s="78" t="str">
        <f>IF(Dane!H191="","",Dane!H191)</f>
        <v/>
      </c>
      <c r="G256" s="78" t="str">
        <f>IF(Dane!I191="","",Dane!I191)</f>
        <v/>
      </c>
      <c r="H256" s="78" t="str">
        <f>IF(Dane!J191="","",Dane!J191)</f>
        <v/>
      </c>
      <c r="I256" s="78" t="str">
        <f>IF(Dane!K191="","",Dane!K191)</f>
        <v/>
      </c>
      <c r="J256" s="78" t="str">
        <f>IF(Dane!L191="","",Dane!L191)</f>
        <v/>
      </c>
      <c r="K256" s="78" t="str">
        <f>IF(Dane!M191="","",Dane!M191)</f>
        <v/>
      </c>
      <c r="L256" s="78" t="str">
        <f>IF(Dane!N191="","",Dane!N191)</f>
        <v/>
      </c>
      <c r="M256" s="78" t="str">
        <f>IF(Dane!O191="","",Dane!O191)</f>
        <v/>
      </c>
      <c r="N256" s="78" t="str">
        <f>IF(Dane!P191="","",Dane!P191)</f>
        <v/>
      </c>
      <c r="O256" s="78" t="str">
        <f>IF(Dane!Q191="","",Dane!Q191)</f>
        <v/>
      </c>
      <c r="P256" s="78" t="str">
        <f>IF(Dane!R191="","",Dane!R191)</f>
        <v/>
      </c>
      <c r="Q256" s="78" t="str">
        <f>IF(Dane!S191="","",Dane!S191)</f>
        <v/>
      </c>
      <c r="R256" s="78" t="str">
        <f>IF(Dane!T191="","",Dane!T191)</f>
        <v/>
      </c>
      <c r="S256" s="78" t="str">
        <f>IF(Dane!U191="","",Dane!U191)</f>
        <v/>
      </c>
      <c r="T256" s="78" t="str">
        <f>IF(Dane!V191="","",Dane!V191)</f>
        <v/>
      </c>
      <c r="U256" s="78" t="str">
        <f>IF(Dane!W191="","",Dane!W191)</f>
        <v/>
      </c>
      <c r="V256" s="78" t="str">
        <f>IF(Dane!X191="","",Dane!X191)</f>
        <v/>
      </c>
      <c r="W256" s="78" t="str">
        <f>IF(Dane!Y191="","",Dane!Y191)</f>
        <v/>
      </c>
      <c r="X256" s="78" t="str">
        <f>IF(Dane!Z191="","",Dane!Z191)</f>
        <v/>
      </c>
      <c r="Y256" s="78" t="str">
        <f>IF(Dane!AA191="","",Dane!AA191)</f>
        <v/>
      </c>
      <c r="Z256" s="78" t="str">
        <f>IF(Dane!AB191="","",Dane!AB191)</f>
        <v/>
      </c>
      <c r="AA256" s="78" t="str">
        <f>IF(Dane!AC191="","",Dane!AC191)</f>
        <v/>
      </c>
      <c r="AB256" s="78" t="str">
        <f>IF(Dane!AD191="","",Dane!AD191)</f>
        <v/>
      </c>
      <c r="AC256" s="78" t="str">
        <f>IF(Dane!AE191="","",Dane!AE191)</f>
        <v/>
      </c>
      <c r="AD256" s="78" t="str">
        <f>IF(Dane!AF191="","",Dane!AF191)</f>
        <v/>
      </c>
      <c r="AE256" s="78" t="str">
        <f>IF(Dane!AG191="","",Dane!AG191)</f>
        <v/>
      </c>
      <c r="AF256" s="78" t="str">
        <f>IF(Dane!AH191="","",Dane!AH191)</f>
        <v/>
      </c>
      <c r="AG256" s="78" t="str">
        <f>IF(Dane!AI191="","",Dane!AI191)</f>
        <v/>
      </c>
    </row>
    <row r="257" spans="1:33" s="61" customFormat="1">
      <c r="A257" s="84" t="str">
        <f>IF(Dane!C192="","",Dane!C192)</f>
        <v/>
      </c>
      <c r="B257" s="175" t="str">
        <f>IF(Dane!D192="","",Dane!D192)</f>
        <v/>
      </c>
      <c r="C257" s="243" t="str">
        <f>IF(Dane!E192="","",Dane!E192)</f>
        <v/>
      </c>
      <c r="D257" s="78" t="str">
        <f>IF(Dane!F192="","",Dane!F192)</f>
        <v/>
      </c>
      <c r="E257" s="78" t="str">
        <f>IF(Dane!G192="","",Dane!G192)</f>
        <v/>
      </c>
      <c r="F257" s="78" t="str">
        <f>IF(Dane!H192="","",Dane!H192)</f>
        <v/>
      </c>
      <c r="G257" s="78" t="str">
        <f>IF(Dane!I192="","",Dane!I192)</f>
        <v/>
      </c>
      <c r="H257" s="78" t="str">
        <f>IF(Dane!J192="","",Dane!J192)</f>
        <v/>
      </c>
      <c r="I257" s="78" t="str">
        <f>IF(Dane!K192="","",Dane!K192)</f>
        <v/>
      </c>
      <c r="J257" s="78" t="str">
        <f>IF(Dane!L192="","",Dane!L192)</f>
        <v/>
      </c>
      <c r="K257" s="78" t="str">
        <f>IF(Dane!M192="","",Dane!M192)</f>
        <v/>
      </c>
      <c r="L257" s="78" t="str">
        <f>IF(Dane!N192="","",Dane!N192)</f>
        <v/>
      </c>
      <c r="M257" s="78" t="str">
        <f>IF(Dane!O192="","",Dane!O192)</f>
        <v/>
      </c>
      <c r="N257" s="78" t="str">
        <f>IF(Dane!P192="","",Dane!P192)</f>
        <v/>
      </c>
      <c r="O257" s="78" t="str">
        <f>IF(Dane!Q192="","",Dane!Q192)</f>
        <v/>
      </c>
      <c r="P257" s="78" t="str">
        <f>IF(Dane!R192="","",Dane!R192)</f>
        <v/>
      </c>
      <c r="Q257" s="78" t="str">
        <f>IF(Dane!S192="","",Dane!S192)</f>
        <v/>
      </c>
      <c r="R257" s="78" t="str">
        <f>IF(Dane!T192="","",Dane!T192)</f>
        <v/>
      </c>
      <c r="S257" s="78" t="str">
        <f>IF(Dane!U192="","",Dane!U192)</f>
        <v/>
      </c>
      <c r="T257" s="78" t="str">
        <f>IF(Dane!V192="","",Dane!V192)</f>
        <v/>
      </c>
      <c r="U257" s="78" t="str">
        <f>IF(Dane!W192="","",Dane!W192)</f>
        <v/>
      </c>
      <c r="V257" s="78" t="str">
        <f>IF(Dane!X192="","",Dane!X192)</f>
        <v/>
      </c>
      <c r="W257" s="78" t="str">
        <f>IF(Dane!Y192="","",Dane!Y192)</f>
        <v/>
      </c>
      <c r="X257" s="78" t="str">
        <f>IF(Dane!Z192="","",Dane!Z192)</f>
        <v/>
      </c>
      <c r="Y257" s="78" t="str">
        <f>IF(Dane!AA192="","",Dane!AA192)</f>
        <v/>
      </c>
      <c r="Z257" s="78" t="str">
        <f>IF(Dane!AB192="","",Dane!AB192)</f>
        <v/>
      </c>
      <c r="AA257" s="78" t="str">
        <f>IF(Dane!AC192="","",Dane!AC192)</f>
        <v/>
      </c>
      <c r="AB257" s="78" t="str">
        <f>IF(Dane!AD192="","",Dane!AD192)</f>
        <v/>
      </c>
      <c r="AC257" s="78" t="str">
        <f>IF(Dane!AE192="","",Dane!AE192)</f>
        <v/>
      </c>
      <c r="AD257" s="78" t="str">
        <f>IF(Dane!AF192="","",Dane!AF192)</f>
        <v/>
      </c>
      <c r="AE257" s="78" t="str">
        <f>IF(Dane!AG192="","",Dane!AG192)</f>
        <v/>
      </c>
      <c r="AF257" s="78" t="str">
        <f>IF(Dane!AH192="","",Dane!AH192)</f>
        <v/>
      </c>
      <c r="AG257" s="78" t="str">
        <f>IF(Dane!AI192="","",Dane!AI192)</f>
        <v/>
      </c>
    </row>
    <row r="258" spans="1:33" s="61" customFormat="1">
      <c r="A258" s="84" t="str">
        <f>IF(Dane!C193="","",Dane!C193)</f>
        <v/>
      </c>
      <c r="B258" s="175" t="str">
        <f>IF(Dane!D193="","",Dane!D193)</f>
        <v/>
      </c>
      <c r="C258" s="243" t="str">
        <f>IF(Dane!E193="","",Dane!E193)</f>
        <v/>
      </c>
      <c r="D258" s="78" t="str">
        <f>IF(Dane!F193="","",Dane!F193)</f>
        <v/>
      </c>
      <c r="E258" s="78" t="str">
        <f>IF(Dane!G193="","",Dane!G193)</f>
        <v/>
      </c>
      <c r="F258" s="78" t="str">
        <f>IF(Dane!H193="","",Dane!H193)</f>
        <v/>
      </c>
      <c r="G258" s="78" t="str">
        <f>IF(Dane!I193="","",Dane!I193)</f>
        <v/>
      </c>
      <c r="H258" s="78" t="str">
        <f>IF(Dane!J193="","",Dane!J193)</f>
        <v/>
      </c>
      <c r="I258" s="78" t="str">
        <f>IF(Dane!K193="","",Dane!K193)</f>
        <v/>
      </c>
      <c r="J258" s="78" t="str">
        <f>IF(Dane!L193="","",Dane!L193)</f>
        <v/>
      </c>
      <c r="K258" s="78" t="str">
        <f>IF(Dane!M193="","",Dane!M193)</f>
        <v/>
      </c>
      <c r="L258" s="78" t="str">
        <f>IF(Dane!N193="","",Dane!N193)</f>
        <v/>
      </c>
      <c r="M258" s="78" t="str">
        <f>IF(Dane!O193="","",Dane!O193)</f>
        <v/>
      </c>
      <c r="N258" s="78" t="str">
        <f>IF(Dane!P193="","",Dane!P193)</f>
        <v/>
      </c>
      <c r="O258" s="78" t="str">
        <f>IF(Dane!Q193="","",Dane!Q193)</f>
        <v/>
      </c>
      <c r="P258" s="78" t="str">
        <f>IF(Dane!R193="","",Dane!R193)</f>
        <v/>
      </c>
      <c r="Q258" s="78" t="str">
        <f>IF(Dane!S193="","",Dane!S193)</f>
        <v/>
      </c>
      <c r="R258" s="78" t="str">
        <f>IF(Dane!T193="","",Dane!T193)</f>
        <v/>
      </c>
      <c r="S258" s="78" t="str">
        <f>IF(Dane!U193="","",Dane!U193)</f>
        <v/>
      </c>
      <c r="T258" s="78" t="str">
        <f>IF(Dane!V193="","",Dane!V193)</f>
        <v/>
      </c>
      <c r="U258" s="78" t="str">
        <f>IF(Dane!W193="","",Dane!W193)</f>
        <v/>
      </c>
      <c r="V258" s="78" t="str">
        <f>IF(Dane!X193="","",Dane!X193)</f>
        <v/>
      </c>
      <c r="W258" s="78" t="str">
        <f>IF(Dane!Y193="","",Dane!Y193)</f>
        <v/>
      </c>
      <c r="X258" s="78" t="str">
        <f>IF(Dane!Z193="","",Dane!Z193)</f>
        <v/>
      </c>
      <c r="Y258" s="78" t="str">
        <f>IF(Dane!AA193="","",Dane!AA193)</f>
        <v/>
      </c>
      <c r="Z258" s="78" t="str">
        <f>IF(Dane!AB193="","",Dane!AB193)</f>
        <v/>
      </c>
      <c r="AA258" s="78" t="str">
        <f>IF(Dane!AC193="","",Dane!AC193)</f>
        <v/>
      </c>
      <c r="AB258" s="78" t="str">
        <f>IF(Dane!AD193="","",Dane!AD193)</f>
        <v/>
      </c>
      <c r="AC258" s="78" t="str">
        <f>IF(Dane!AE193="","",Dane!AE193)</f>
        <v/>
      </c>
      <c r="AD258" s="78" t="str">
        <f>IF(Dane!AF193="","",Dane!AF193)</f>
        <v/>
      </c>
      <c r="AE258" s="78" t="str">
        <f>IF(Dane!AG193="","",Dane!AG193)</f>
        <v/>
      </c>
      <c r="AF258" s="78" t="str">
        <f>IF(Dane!AH193="","",Dane!AH193)</f>
        <v/>
      </c>
      <c r="AG258" s="78" t="str">
        <f>IF(Dane!AI193="","",Dane!AI193)</f>
        <v/>
      </c>
    </row>
    <row r="259" spans="1:33" s="61" customFormat="1">
      <c r="A259" s="84" t="str">
        <f>IF(Dane!C194="","",Dane!C194)</f>
        <v/>
      </c>
      <c r="B259" s="175" t="str">
        <f>IF(Dane!D194="","",Dane!D194)</f>
        <v/>
      </c>
      <c r="C259" s="243" t="str">
        <f>IF(Dane!E194="","",Dane!E194)</f>
        <v/>
      </c>
      <c r="D259" s="78" t="str">
        <f>IF(Dane!F194="","",Dane!F194)</f>
        <v/>
      </c>
      <c r="E259" s="78" t="str">
        <f>IF(Dane!G194="","",Dane!G194)</f>
        <v/>
      </c>
      <c r="F259" s="78" t="str">
        <f>IF(Dane!H194="","",Dane!H194)</f>
        <v/>
      </c>
      <c r="G259" s="78" t="str">
        <f>IF(Dane!I194="","",Dane!I194)</f>
        <v/>
      </c>
      <c r="H259" s="78" t="str">
        <f>IF(Dane!J194="","",Dane!J194)</f>
        <v/>
      </c>
      <c r="I259" s="78" t="str">
        <f>IF(Dane!K194="","",Dane!K194)</f>
        <v/>
      </c>
      <c r="J259" s="78" t="str">
        <f>IF(Dane!L194="","",Dane!L194)</f>
        <v/>
      </c>
      <c r="K259" s="78" t="str">
        <f>IF(Dane!M194="","",Dane!M194)</f>
        <v/>
      </c>
      <c r="L259" s="78" t="str">
        <f>IF(Dane!N194="","",Dane!N194)</f>
        <v/>
      </c>
      <c r="M259" s="78" t="str">
        <f>IF(Dane!O194="","",Dane!O194)</f>
        <v/>
      </c>
      <c r="N259" s="78" t="str">
        <f>IF(Dane!P194="","",Dane!P194)</f>
        <v/>
      </c>
      <c r="O259" s="78" t="str">
        <f>IF(Dane!Q194="","",Dane!Q194)</f>
        <v/>
      </c>
      <c r="P259" s="78" t="str">
        <f>IF(Dane!R194="","",Dane!R194)</f>
        <v/>
      </c>
      <c r="Q259" s="78" t="str">
        <f>IF(Dane!S194="","",Dane!S194)</f>
        <v/>
      </c>
      <c r="R259" s="78" t="str">
        <f>IF(Dane!T194="","",Dane!T194)</f>
        <v/>
      </c>
      <c r="S259" s="78" t="str">
        <f>IF(Dane!U194="","",Dane!U194)</f>
        <v/>
      </c>
      <c r="T259" s="78" t="str">
        <f>IF(Dane!V194="","",Dane!V194)</f>
        <v/>
      </c>
      <c r="U259" s="78" t="str">
        <f>IF(Dane!W194="","",Dane!W194)</f>
        <v/>
      </c>
      <c r="V259" s="78" t="str">
        <f>IF(Dane!X194="","",Dane!X194)</f>
        <v/>
      </c>
      <c r="W259" s="78" t="str">
        <f>IF(Dane!Y194="","",Dane!Y194)</f>
        <v/>
      </c>
      <c r="X259" s="78" t="str">
        <f>IF(Dane!Z194="","",Dane!Z194)</f>
        <v/>
      </c>
      <c r="Y259" s="78" t="str">
        <f>IF(Dane!AA194="","",Dane!AA194)</f>
        <v/>
      </c>
      <c r="Z259" s="78" t="str">
        <f>IF(Dane!AB194="","",Dane!AB194)</f>
        <v/>
      </c>
      <c r="AA259" s="78" t="str">
        <f>IF(Dane!AC194="","",Dane!AC194)</f>
        <v/>
      </c>
      <c r="AB259" s="78" t="str">
        <f>IF(Dane!AD194="","",Dane!AD194)</f>
        <v/>
      </c>
      <c r="AC259" s="78" t="str">
        <f>IF(Dane!AE194="","",Dane!AE194)</f>
        <v/>
      </c>
      <c r="AD259" s="78" t="str">
        <f>IF(Dane!AF194="","",Dane!AF194)</f>
        <v/>
      </c>
      <c r="AE259" s="78" t="str">
        <f>IF(Dane!AG194="","",Dane!AG194)</f>
        <v/>
      </c>
      <c r="AF259" s="78" t="str">
        <f>IF(Dane!AH194="","",Dane!AH194)</f>
        <v/>
      </c>
      <c r="AG259" s="78" t="str">
        <f>IF(Dane!AI194="","",Dane!AI194)</f>
        <v/>
      </c>
    </row>
    <row r="260" spans="1:33" s="61" customFormat="1">
      <c r="A260" s="84" t="str">
        <f>IF(Dane!C195="","",Dane!C195)</f>
        <v/>
      </c>
      <c r="B260" s="175" t="str">
        <f>IF(Dane!D195="","",Dane!D195)</f>
        <v/>
      </c>
      <c r="C260" s="243" t="str">
        <f>IF(Dane!E195="","",Dane!E195)</f>
        <v/>
      </c>
      <c r="D260" s="78" t="str">
        <f>IF(Dane!F195="","",Dane!F195)</f>
        <v/>
      </c>
      <c r="E260" s="78" t="str">
        <f>IF(Dane!G195="","",Dane!G195)</f>
        <v/>
      </c>
      <c r="F260" s="78" t="str">
        <f>IF(Dane!H195="","",Dane!H195)</f>
        <v/>
      </c>
      <c r="G260" s="78" t="str">
        <f>IF(Dane!I195="","",Dane!I195)</f>
        <v/>
      </c>
      <c r="H260" s="78" t="str">
        <f>IF(Dane!J195="","",Dane!J195)</f>
        <v/>
      </c>
      <c r="I260" s="78" t="str">
        <f>IF(Dane!K195="","",Dane!K195)</f>
        <v/>
      </c>
      <c r="J260" s="78" t="str">
        <f>IF(Dane!L195="","",Dane!L195)</f>
        <v/>
      </c>
      <c r="K260" s="78" t="str">
        <f>IF(Dane!M195="","",Dane!M195)</f>
        <v/>
      </c>
      <c r="L260" s="78" t="str">
        <f>IF(Dane!N195="","",Dane!N195)</f>
        <v/>
      </c>
      <c r="M260" s="78" t="str">
        <f>IF(Dane!O195="","",Dane!O195)</f>
        <v/>
      </c>
      <c r="N260" s="78" t="str">
        <f>IF(Dane!P195="","",Dane!P195)</f>
        <v/>
      </c>
      <c r="O260" s="78" t="str">
        <f>IF(Dane!Q195="","",Dane!Q195)</f>
        <v/>
      </c>
      <c r="P260" s="78" t="str">
        <f>IF(Dane!R195="","",Dane!R195)</f>
        <v/>
      </c>
      <c r="Q260" s="78" t="str">
        <f>IF(Dane!S195="","",Dane!S195)</f>
        <v/>
      </c>
      <c r="R260" s="78" t="str">
        <f>IF(Dane!T195="","",Dane!T195)</f>
        <v/>
      </c>
      <c r="S260" s="78" t="str">
        <f>IF(Dane!U195="","",Dane!U195)</f>
        <v/>
      </c>
      <c r="T260" s="78" t="str">
        <f>IF(Dane!V195="","",Dane!V195)</f>
        <v/>
      </c>
      <c r="U260" s="78" t="str">
        <f>IF(Dane!W195="","",Dane!W195)</f>
        <v/>
      </c>
      <c r="V260" s="78" t="str">
        <f>IF(Dane!X195="","",Dane!X195)</f>
        <v/>
      </c>
      <c r="W260" s="78" t="str">
        <f>IF(Dane!Y195="","",Dane!Y195)</f>
        <v/>
      </c>
      <c r="X260" s="78" t="str">
        <f>IF(Dane!Z195="","",Dane!Z195)</f>
        <v/>
      </c>
      <c r="Y260" s="78" t="str">
        <f>IF(Dane!AA195="","",Dane!AA195)</f>
        <v/>
      </c>
      <c r="Z260" s="78" t="str">
        <f>IF(Dane!AB195="","",Dane!AB195)</f>
        <v/>
      </c>
      <c r="AA260" s="78" t="str">
        <f>IF(Dane!AC195="","",Dane!AC195)</f>
        <v/>
      </c>
      <c r="AB260" s="78" t="str">
        <f>IF(Dane!AD195="","",Dane!AD195)</f>
        <v/>
      </c>
      <c r="AC260" s="78" t="str">
        <f>IF(Dane!AE195="","",Dane!AE195)</f>
        <v/>
      </c>
      <c r="AD260" s="78" t="str">
        <f>IF(Dane!AF195="","",Dane!AF195)</f>
        <v/>
      </c>
      <c r="AE260" s="78" t="str">
        <f>IF(Dane!AG195="","",Dane!AG195)</f>
        <v/>
      </c>
      <c r="AF260" s="78" t="str">
        <f>IF(Dane!AH195="","",Dane!AH195)</f>
        <v/>
      </c>
      <c r="AG260" s="78" t="str">
        <f>IF(Dane!AI195="","",Dane!AI195)</f>
        <v/>
      </c>
    </row>
    <row r="261" spans="1:33" s="61" customFormat="1">
      <c r="A261" s="95" t="str">
        <f>IF(Dane!C196="","",Dane!C196)</f>
        <v/>
      </c>
      <c r="B261" s="179" t="str">
        <f>IF(Dane!D196="","",Dane!D196)</f>
        <v/>
      </c>
      <c r="C261" s="244" t="str">
        <f>IF(Dane!E196="","",Dane!E196)</f>
        <v/>
      </c>
      <c r="D261" s="109" t="str">
        <f>IF(Dane!F196="","",Dane!F196)</f>
        <v/>
      </c>
      <c r="E261" s="109" t="str">
        <f>IF(Dane!G196="","",Dane!G196)</f>
        <v/>
      </c>
      <c r="F261" s="109" t="str">
        <f>IF(Dane!H196="","",Dane!H196)</f>
        <v/>
      </c>
      <c r="G261" s="109" t="str">
        <f>IF(Dane!I196="","",Dane!I196)</f>
        <v/>
      </c>
      <c r="H261" s="109" t="str">
        <f>IF(Dane!J196="","",Dane!J196)</f>
        <v/>
      </c>
      <c r="I261" s="109" t="str">
        <f>IF(Dane!K196="","",Dane!K196)</f>
        <v/>
      </c>
      <c r="J261" s="109" t="str">
        <f>IF(Dane!L196="","",Dane!L196)</f>
        <v/>
      </c>
      <c r="K261" s="109" t="str">
        <f>IF(Dane!M196="","",Dane!M196)</f>
        <v/>
      </c>
      <c r="L261" s="109" t="str">
        <f>IF(Dane!N196="","",Dane!N196)</f>
        <v/>
      </c>
      <c r="M261" s="109" t="str">
        <f>IF(Dane!O196="","",Dane!O196)</f>
        <v/>
      </c>
      <c r="N261" s="109" t="str">
        <f>IF(Dane!P196="","",Dane!P196)</f>
        <v/>
      </c>
      <c r="O261" s="109" t="str">
        <f>IF(Dane!Q196="","",Dane!Q196)</f>
        <v/>
      </c>
      <c r="P261" s="109" t="str">
        <f>IF(Dane!R196="","",Dane!R196)</f>
        <v/>
      </c>
      <c r="Q261" s="109" t="str">
        <f>IF(Dane!S196="","",Dane!S196)</f>
        <v/>
      </c>
      <c r="R261" s="109" t="str">
        <f>IF(Dane!T196="","",Dane!T196)</f>
        <v/>
      </c>
      <c r="S261" s="109" t="str">
        <f>IF(Dane!U196="","",Dane!U196)</f>
        <v/>
      </c>
      <c r="T261" s="109" t="str">
        <f>IF(Dane!V196="","",Dane!V196)</f>
        <v/>
      </c>
      <c r="U261" s="109" t="str">
        <f>IF(Dane!W196="","",Dane!W196)</f>
        <v/>
      </c>
      <c r="V261" s="109" t="str">
        <f>IF(Dane!X196="","",Dane!X196)</f>
        <v/>
      </c>
      <c r="W261" s="109" t="str">
        <f>IF(Dane!Y196="","",Dane!Y196)</f>
        <v/>
      </c>
      <c r="X261" s="109" t="str">
        <f>IF(Dane!Z196="","",Dane!Z196)</f>
        <v/>
      </c>
      <c r="Y261" s="109" t="str">
        <f>IF(Dane!AA196="","",Dane!AA196)</f>
        <v/>
      </c>
      <c r="Z261" s="109" t="str">
        <f>IF(Dane!AB196="","",Dane!AB196)</f>
        <v/>
      </c>
      <c r="AA261" s="109" t="str">
        <f>IF(Dane!AC196="","",Dane!AC196)</f>
        <v/>
      </c>
      <c r="AB261" s="109" t="str">
        <f>IF(Dane!AD196="","",Dane!AD196)</f>
        <v/>
      </c>
      <c r="AC261" s="109" t="str">
        <f>IF(Dane!AE196="","",Dane!AE196)</f>
        <v/>
      </c>
      <c r="AD261" s="109" t="str">
        <f>IF(Dane!AF196="","",Dane!AF196)</f>
        <v/>
      </c>
      <c r="AE261" s="109" t="str">
        <f>IF(Dane!AG196="","",Dane!AG196)</f>
        <v/>
      </c>
      <c r="AF261" s="109" t="str">
        <f>IF(Dane!AH196="","",Dane!AH196)</f>
        <v/>
      </c>
      <c r="AG261" s="109" t="str">
        <f>IF(Dane!AI196="","",Dane!AI196)</f>
        <v/>
      </c>
    </row>
    <row r="262" spans="1:33" s="70" customFormat="1" ht="19.5" customHeight="1">
      <c r="A262" s="69"/>
      <c r="B262" s="70" t="s">
        <v>165</v>
      </c>
    </row>
    <row r="263" spans="1:33" s="8" customFormat="1">
      <c r="A263" s="780" t="s">
        <v>85</v>
      </c>
      <c r="B263" s="782" t="s">
        <v>166</v>
      </c>
      <c r="C263" s="778" t="s">
        <v>87</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Faza oper.</v>
      </c>
      <c r="T263" s="33" t="str">
        <f t="shared" si="164"/>
        <v>Faza oper.</v>
      </c>
      <c r="U263" s="33" t="str">
        <f t="shared" si="164"/>
        <v>Faza oper.</v>
      </c>
      <c r="V263" s="33" t="str">
        <f t="shared" si="164"/>
        <v>Faza oper.</v>
      </c>
      <c r="W263" s="33" t="str">
        <f t="shared" si="164"/>
        <v>Faza oper.</v>
      </c>
      <c r="X263" s="33" t="str">
        <f t="shared" si="164"/>
        <v>Faza oper.</v>
      </c>
      <c r="Y263" s="33" t="str">
        <f t="shared" si="164"/>
        <v>Faza oper.</v>
      </c>
      <c r="Z263" s="33" t="str">
        <f t="shared" si="164"/>
        <v>Faza oper.</v>
      </c>
      <c r="AA263" s="33" t="str">
        <f t="shared" si="164"/>
        <v>Faza oper.</v>
      </c>
      <c r="AB263" s="33" t="str">
        <f t="shared" si="164"/>
        <v>Faza oper.</v>
      </c>
      <c r="AC263" s="33" t="str">
        <f t="shared" si="164"/>
        <v/>
      </c>
      <c r="AD263" s="33" t="str">
        <f t="shared" si="164"/>
        <v/>
      </c>
      <c r="AE263" s="33" t="str">
        <f t="shared" si="164"/>
        <v/>
      </c>
      <c r="AF263" s="33" t="str">
        <f t="shared" si="164"/>
        <v/>
      </c>
      <c r="AG263" s="33" t="str">
        <f t="shared" si="164"/>
        <v/>
      </c>
    </row>
    <row r="264" spans="1:33" s="8" customFormat="1">
      <c r="A264" s="820"/>
      <c r="B264" s="783"/>
      <c r="C264" s="821"/>
      <c r="D264" s="12">
        <f t="shared" ref="D264:AG264" si="165">IF(G$84="","",G$84)</f>
        <v>2021</v>
      </c>
      <c r="E264" s="12">
        <f t="shared" si="165"/>
        <v>2022</v>
      </c>
      <c r="F264" s="12">
        <f t="shared" si="165"/>
        <v>2023</v>
      </c>
      <c r="G264" s="12">
        <f t="shared" si="165"/>
        <v>2024</v>
      </c>
      <c r="H264" s="12">
        <f t="shared" si="165"/>
        <v>2025</v>
      </c>
      <c r="I264" s="12">
        <f t="shared" si="165"/>
        <v>2026</v>
      </c>
      <c r="J264" s="12">
        <f t="shared" si="165"/>
        <v>2027</v>
      </c>
      <c r="K264" s="12">
        <f t="shared" si="165"/>
        <v>2028</v>
      </c>
      <c r="L264" s="12">
        <f t="shared" si="165"/>
        <v>2029</v>
      </c>
      <c r="M264" s="12">
        <f t="shared" si="165"/>
        <v>2030</v>
      </c>
      <c r="N264" s="12">
        <f t="shared" si="165"/>
        <v>2031</v>
      </c>
      <c r="O264" s="12">
        <f t="shared" si="165"/>
        <v>2032</v>
      </c>
      <c r="P264" s="12">
        <f t="shared" si="165"/>
        <v>2033</v>
      </c>
      <c r="Q264" s="12">
        <f t="shared" si="165"/>
        <v>2034</v>
      </c>
      <c r="R264" s="12">
        <f t="shared" si="165"/>
        <v>2035</v>
      </c>
      <c r="S264" s="12">
        <f t="shared" si="165"/>
        <v>2036</v>
      </c>
      <c r="T264" s="12">
        <f t="shared" si="165"/>
        <v>2037</v>
      </c>
      <c r="U264" s="12">
        <f t="shared" si="165"/>
        <v>2038</v>
      </c>
      <c r="V264" s="12">
        <f t="shared" si="165"/>
        <v>2039</v>
      </c>
      <c r="W264" s="12">
        <f t="shared" si="165"/>
        <v>2040</v>
      </c>
      <c r="X264" s="12">
        <f t="shared" si="165"/>
        <v>2041</v>
      </c>
      <c r="Y264" s="12">
        <f t="shared" si="165"/>
        <v>2042</v>
      </c>
      <c r="Z264" s="12">
        <f t="shared" si="165"/>
        <v>2043</v>
      </c>
      <c r="AA264" s="12">
        <f t="shared" si="165"/>
        <v>2044</v>
      </c>
      <c r="AB264" s="12">
        <f t="shared" si="165"/>
        <v>2045</v>
      </c>
      <c r="AC264" s="12" t="str">
        <f t="shared" si="165"/>
        <v/>
      </c>
      <c r="AD264" s="12" t="str">
        <f t="shared" si="165"/>
        <v/>
      </c>
      <c r="AE264" s="12" t="str">
        <f t="shared" si="165"/>
        <v/>
      </c>
      <c r="AF264" s="12" t="str">
        <f t="shared" si="165"/>
        <v/>
      </c>
      <c r="AG264" s="12" t="str">
        <f t="shared" si="165"/>
        <v/>
      </c>
    </row>
    <row r="265" spans="1:33" s="61" customFormat="1">
      <c r="A265" s="90" t="str">
        <f>IF(Dane!C200="","",Dane!C200)</f>
        <v/>
      </c>
      <c r="B265" s="171" t="str">
        <f>IF(Dane!D200="","",Dane!D200)</f>
        <v/>
      </c>
      <c r="C265" s="242" t="str">
        <f>IF(Dane!E200="","",Dane!E200)</f>
        <v/>
      </c>
      <c r="D265" s="74" t="str">
        <f>IF(Dane!F200="","",Dane!F200)</f>
        <v/>
      </c>
      <c r="E265" s="74" t="str">
        <f>IF(Dane!G200="","",Dane!G200)</f>
        <v/>
      </c>
      <c r="F265" s="74" t="str">
        <f>IF(Dane!H200="","",Dane!H200)</f>
        <v/>
      </c>
      <c r="G265" s="74" t="str">
        <f>IF(Dane!I200="","",Dane!I200)</f>
        <v/>
      </c>
      <c r="H265" s="74" t="str">
        <f>IF(Dane!J200="","",Dane!J200)</f>
        <v/>
      </c>
      <c r="I265" s="74" t="str">
        <f>IF(Dane!K200="","",Dane!K200)</f>
        <v/>
      </c>
      <c r="J265" s="74" t="str">
        <f>IF(Dane!L200="","",Dane!L200)</f>
        <v/>
      </c>
      <c r="K265" s="74" t="str">
        <f>IF(Dane!M200="","",Dane!M200)</f>
        <v/>
      </c>
      <c r="L265" s="74" t="str">
        <f>IF(Dane!N200="","",Dane!N200)</f>
        <v/>
      </c>
      <c r="M265" s="74" t="str">
        <f>IF(Dane!O200="","",Dane!O200)</f>
        <v/>
      </c>
      <c r="N265" s="74" t="str">
        <f>IF(Dane!P200="","",Dane!P200)</f>
        <v/>
      </c>
      <c r="O265" s="74" t="str">
        <f>IF(Dane!Q200="","",Dane!Q200)</f>
        <v/>
      </c>
      <c r="P265" s="74" t="str">
        <f>IF(Dane!R200="","",Dane!R200)</f>
        <v/>
      </c>
      <c r="Q265" s="74" t="str">
        <f>IF(Dane!S200="","",Dane!S200)</f>
        <v/>
      </c>
      <c r="R265" s="74" t="str">
        <f>IF(Dane!T200="","",Dane!T200)</f>
        <v/>
      </c>
      <c r="S265" s="74" t="str">
        <f>IF(Dane!U200="","",Dane!U200)</f>
        <v/>
      </c>
      <c r="T265" s="74" t="str">
        <f>IF(Dane!V200="","",Dane!V200)</f>
        <v/>
      </c>
      <c r="U265" s="74" t="str">
        <f>IF(Dane!W200="","",Dane!W200)</f>
        <v/>
      </c>
      <c r="V265" s="74" t="str">
        <f>IF(Dane!X200="","",Dane!X200)</f>
        <v/>
      </c>
      <c r="W265" s="74" t="str">
        <f>IF(Dane!Y200="","",Dane!Y200)</f>
        <v/>
      </c>
      <c r="X265" s="74" t="str">
        <f>IF(Dane!Z200="","",Dane!Z200)</f>
        <v/>
      </c>
      <c r="Y265" s="74" t="str">
        <f>IF(Dane!AA200="","",Dane!AA200)</f>
        <v/>
      </c>
      <c r="Z265" s="74" t="str">
        <f>IF(Dane!AB200="","",Dane!AB200)</f>
        <v/>
      </c>
      <c r="AA265" s="74" t="str">
        <f>IF(Dane!AC200="","",Dane!AC200)</f>
        <v/>
      </c>
      <c r="AB265" s="74" t="str">
        <f>IF(Dane!AD200="","",Dane!AD200)</f>
        <v/>
      </c>
      <c r="AC265" s="74" t="str">
        <f>IF(Dane!AE200="","",Dane!AE200)</f>
        <v/>
      </c>
      <c r="AD265" s="74" t="str">
        <f>IF(Dane!AF200="","",Dane!AF200)</f>
        <v/>
      </c>
      <c r="AE265" s="74" t="str">
        <f>IF(Dane!AG200="","",Dane!AG200)</f>
        <v/>
      </c>
      <c r="AF265" s="74" t="str">
        <f>IF(Dane!AH200="","",Dane!AH200)</f>
        <v/>
      </c>
      <c r="AG265" s="74" t="str">
        <f>IF(Dane!AI200="","",Dane!AI200)</f>
        <v/>
      </c>
    </row>
    <row r="266" spans="1:33" s="61" customFormat="1">
      <c r="A266" s="84" t="str">
        <f>IF(Dane!C201="","",Dane!C201)</f>
        <v/>
      </c>
      <c r="B266" s="175" t="str">
        <f>IF(Dane!D201="","",Dane!D201)</f>
        <v/>
      </c>
      <c r="C266" s="243" t="str">
        <f>IF(Dane!E201="","",Dane!E201)</f>
        <v/>
      </c>
      <c r="D266" s="78" t="str">
        <f>IF(Dane!F201="","",Dane!F201)</f>
        <v/>
      </c>
      <c r="E266" s="78" t="str">
        <f>IF(Dane!G201="","",Dane!G201)</f>
        <v/>
      </c>
      <c r="F266" s="78" t="str">
        <f>IF(Dane!H201="","",Dane!H201)</f>
        <v/>
      </c>
      <c r="G266" s="78" t="str">
        <f>IF(Dane!I201="","",Dane!I201)</f>
        <v/>
      </c>
      <c r="H266" s="78" t="str">
        <f>IF(Dane!J201="","",Dane!J201)</f>
        <v/>
      </c>
      <c r="I266" s="78" t="str">
        <f>IF(Dane!K201="","",Dane!K201)</f>
        <v/>
      </c>
      <c r="J266" s="78" t="str">
        <f>IF(Dane!L201="","",Dane!L201)</f>
        <v/>
      </c>
      <c r="K266" s="78" t="str">
        <f>IF(Dane!M201="","",Dane!M201)</f>
        <v/>
      </c>
      <c r="L266" s="78" t="str">
        <f>IF(Dane!N201="","",Dane!N201)</f>
        <v/>
      </c>
      <c r="M266" s="78" t="str">
        <f>IF(Dane!O201="","",Dane!O201)</f>
        <v/>
      </c>
      <c r="N266" s="78" t="str">
        <f>IF(Dane!P201="","",Dane!P201)</f>
        <v/>
      </c>
      <c r="O266" s="78" t="str">
        <f>IF(Dane!Q201="","",Dane!Q201)</f>
        <v/>
      </c>
      <c r="P266" s="78" t="str">
        <f>IF(Dane!R201="","",Dane!R201)</f>
        <v/>
      </c>
      <c r="Q266" s="78" t="str">
        <f>IF(Dane!S201="","",Dane!S201)</f>
        <v/>
      </c>
      <c r="R266" s="78" t="str">
        <f>IF(Dane!T201="","",Dane!T201)</f>
        <v/>
      </c>
      <c r="S266" s="78" t="str">
        <f>IF(Dane!U201="","",Dane!U201)</f>
        <v/>
      </c>
      <c r="T266" s="78" t="str">
        <f>IF(Dane!V201="","",Dane!V201)</f>
        <v/>
      </c>
      <c r="U266" s="78" t="str">
        <f>IF(Dane!W201="","",Dane!W201)</f>
        <v/>
      </c>
      <c r="V266" s="78" t="str">
        <f>IF(Dane!X201="","",Dane!X201)</f>
        <v/>
      </c>
      <c r="W266" s="78" t="str">
        <f>IF(Dane!Y201="","",Dane!Y201)</f>
        <v/>
      </c>
      <c r="X266" s="78" t="str">
        <f>IF(Dane!Z201="","",Dane!Z201)</f>
        <v/>
      </c>
      <c r="Y266" s="78" t="str">
        <f>IF(Dane!AA201="","",Dane!AA201)</f>
        <v/>
      </c>
      <c r="Z266" s="78" t="str">
        <f>IF(Dane!AB201="","",Dane!AB201)</f>
        <v/>
      </c>
      <c r="AA266" s="78" t="str">
        <f>IF(Dane!AC201="","",Dane!AC201)</f>
        <v/>
      </c>
      <c r="AB266" s="78" t="str">
        <f>IF(Dane!AD201="","",Dane!AD201)</f>
        <v/>
      </c>
      <c r="AC266" s="78" t="str">
        <f>IF(Dane!AE201="","",Dane!AE201)</f>
        <v/>
      </c>
      <c r="AD266" s="78" t="str">
        <f>IF(Dane!AF201="","",Dane!AF201)</f>
        <v/>
      </c>
      <c r="AE266" s="78" t="str">
        <f>IF(Dane!AG201="","",Dane!AG201)</f>
        <v/>
      </c>
      <c r="AF266" s="78" t="str">
        <f>IF(Dane!AH201="","",Dane!AH201)</f>
        <v/>
      </c>
      <c r="AG266" s="78" t="str">
        <f>IF(Dane!AI201="","",Dane!AI201)</f>
        <v/>
      </c>
    </row>
    <row r="267" spans="1:33" s="61" customFormat="1">
      <c r="A267" s="84" t="str">
        <f>IF(Dane!C202="","",Dane!C202)</f>
        <v/>
      </c>
      <c r="B267" s="175" t="str">
        <f>IF(Dane!D202="","",Dane!D202)</f>
        <v/>
      </c>
      <c r="C267" s="243" t="str">
        <f>IF(Dane!E202="","",Dane!E202)</f>
        <v/>
      </c>
      <c r="D267" s="78" t="str">
        <f>IF(Dane!F202="","",Dane!F202)</f>
        <v/>
      </c>
      <c r="E267" s="78" t="str">
        <f>IF(Dane!G202="","",Dane!G202)</f>
        <v/>
      </c>
      <c r="F267" s="78" t="str">
        <f>IF(Dane!H202="","",Dane!H202)</f>
        <v/>
      </c>
      <c r="G267" s="78" t="str">
        <f>IF(Dane!I202="","",Dane!I202)</f>
        <v/>
      </c>
      <c r="H267" s="78" t="str">
        <f>IF(Dane!J202="","",Dane!J202)</f>
        <v/>
      </c>
      <c r="I267" s="78" t="str">
        <f>IF(Dane!K202="","",Dane!K202)</f>
        <v/>
      </c>
      <c r="J267" s="78" t="str">
        <f>IF(Dane!L202="","",Dane!L202)</f>
        <v/>
      </c>
      <c r="K267" s="78" t="str">
        <f>IF(Dane!M202="","",Dane!M202)</f>
        <v/>
      </c>
      <c r="L267" s="78" t="str">
        <f>IF(Dane!N202="","",Dane!N202)</f>
        <v/>
      </c>
      <c r="M267" s="78" t="str">
        <f>IF(Dane!O202="","",Dane!O202)</f>
        <v/>
      </c>
      <c r="N267" s="78" t="str">
        <f>IF(Dane!P202="","",Dane!P202)</f>
        <v/>
      </c>
      <c r="O267" s="78" t="str">
        <f>IF(Dane!Q202="","",Dane!Q202)</f>
        <v/>
      </c>
      <c r="P267" s="78" t="str">
        <f>IF(Dane!R202="","",Dane!R202)</f>
        <v/>
      </c>
      <c r="Q267" s="78" t="str">
        <f>IF(Dane!S202="","",Dane!S202)</f>
        <v/>
      </c>
      <c r="R267" s="78" t="str">
        <f>IF(Dane!T202="","",Dane!T202)</f>
        <v/>
      </c>
      <c r="S267" s="78" t="str">
        <f>IF(Dane!U202="","",Dane!U202)</f>
        <v/>
      </c>
      <c r="T267" s="78" t="str">
        <f>IF(Dane!V202="","",Dane!V202)</f>
        <v/>
      </c>
      <c r="U267" s="78" t="str">
        <f>IF(Dane!W202="","",Dane!W202)</f>
        <v/>
      </c>
      <c r="V267" s="78" t="str">
        <f>IF(Dane!X202="","",Dane!X202)</f>
        <v/>
      </c>
      <c r="W267" s="78" t="str">
        <f>IF(Dane!Y202="","",Dane!Y202)</f>
        <v/>
      </c>
      <c r="X267" s="78" t="str">
        <f>IF(Dane!Z202="","",Dane!Z202)</f>
        <v/>
      </c>
      <c r="Y267" s="78" t="str">
        <f>IF(Dane!AA202="","",Dane!AA202)</f>
        <v/>
      </c>
      <c r="Z267" s="78" t="str">
        <f>IF(Dane!AB202="","",Dane!AB202)</f>
        <v/>
      </c>
      <c r="AA267" s="78" t="str">
        <f>IF(Dane!AC202="","",Dane!AC202)</f>
        <v/>
      </c>
      <c r="AB267" s="78" t="str">
        <f>IF(Dane!AD202="","",Dane!AD202)</f>
        <v/>
      </c>
      <c r="AC267" s="78" t="str">
        <f>IF(Dane!AE202="","",Dane!AE202)</f>
        <v/>
      </c>
      <c r="AD267" s="78" t="str">
        <f>IF(Dane!AF202="","",Dane!AF202)</f>
        <v/>
      </c>
      <c r="AE267" s="78" t="str">
        <f>IF(Dane!AG202="","",Dane!AG202)</f>
        <v/>
      </c>
      <c r="AF267" s="78" t="str">
        <f>IF(Dane!AH202="","",Dane!AH202)</f>
        <v/>
      </c>
      <c r="AG267" s="78" t="str">
        <f>IF(Dane!AI202="","",Dane!AI202)</f>
        <v/>
      </c>
    </row>
    <row r="268" spans="1:33" s="61" customFormat="1">
      <c r="A268" s="84" t="str">
        <f>IF(Dane!C203="","",Dane!C203)</f>
        <v/>
      </c>
      <c r="B268" s="175" t="str">
        <f>IF(Dane!D203="","",Dane!D203)</f>
        <v/>
      </c>
      <c r="C268" s="243" t="str">
        <f>IF(Dane!E203="","",Dane!E203)</f>
        <v/>
      </c>
      <c r="D268" s="78" t="str">
        <f>IF(Dane!F203="","",Dane!F203)</f>
        <v/>
      </c>
      <c r="E268" s="78" t="str">
        <f>IF(Dane!G203="","",Dane!G203)</f>
        <v/>
      </c>
      <c r="F268" s="78" t="str">
        <f>IF(Dane!H203="","",Dane!H203)</f>
        <v/>
      </c>
      <c r="G268" s="78" t="str">
        <f>IF(Dane!I203="","",Dane!I203)</f>
        <v/>
      </c>
      <c r="H268" s="78" t="str">
        <f>IF(Dane!J203="","",Dane!J203)</f>
        <v/>
      </c>
      <c r="I268" s="78" t="str">
        <f>IF(Dane!K203="","",Dane!K203)</f>
        <v/>
      </c>
      <c r="J268" s="78" t="str">
        <f>IF(Dane!L203="","",Dane!L203)</f>
        <v/>
      </c>
      <c r="K268" s="78" t="str">
        <f>IF(Dane!M203="","",Dane!M203)</f>
        <v/>
      </c>
      <c r="L268" s="78" t="str">
        <f>IF(Dane!N203="","",Dane!N203)</f>
        <v/>
      </c>
      <c r="M268" s="78" t="str">
        <f>IF(Dane!O203="","",Dane!O203)</f>
        <v/>
      </c>
      <c r="N268" s="78" t="str">
        <f>IF(Dane!P203="","",Dane!P203)</f>
        <v/>
      </c>
      <c r="O268" s="78" t="str">
        <f>IF(Dane!Q203="","",Dane!Q203)</f>
        <v/>
      </c>
      <c r="P268" s="78" t="str">
        <f>IF(Dane!R203="","",Dane!R203)</f>
        <v/>
      </c>
      <c r="Q268" s="78" t="str">
        <f>IF(Dane!S203="","",Dane!S203)</f>
        <v/>
      </c>
      <c r="R268" s="78" t="str">
        <f>IF(Dane!T203="","",Dane!T203)</f>
        <v/>
      </c>
      <c r="S268" s="78" t="str">
        <f>IF(Dane!U203="","",Dane!U203)</f>
        <v/>
      </c>
      <c r="T268" s="78" t="str">
        <f>IF(Dane!V203="","",Dane!V203)</f>
        <v/>
      </c>
      <c r="U268" s="78" t="str">
        <f>IF(Dane!W203="","",Dane!W203)</f>
        <v/>
      </c>
      <c r="V268" s="78" t="str">
        <f>IF(Dane!X203="","",Dane!X203)</f>
        <v/>
      </c>
      <c r="W268" s="78" t="str">
        <f>IF(Dane!Y203="","",Dane!Y203)</f>
        <v/>
      </c>
      <c r="X268" s="78" t="str">
        <f>IF(Dane!Z203="","",Dane!Z203)</f>
        <v/>
      </c>
      <c r="Y268" s="78" t="str">
        <f>IF(Dane!AA203="","",Dane!AA203)</f>
        <v/>
      </c>
      <c r="Z268" s="78" t="str">
        <f>IF(Dane!AB203="","",Dane!AB203)</f>
        <v/>
      </c>
      <c r="AA268" s="78" t="str">
        <f>IF(Dane!AC203="","",Dane!AC203)</f>
        <v/>
      </c>
      <c r="AB268" s="78" t="str">
        <f>IF(Dane!AD203="","",Dane!AD203)</f>
        <v/>
      </c>
      <c r="AC268" s="78" t="str">
        <f>IF(Dane!AE203="","",Dane!AE203)</f>
        <v/>
      </c>
      <c r="AD268" s="78" t="str">
        <f>IF(Dane!AF203="","",Dane!AF203)</f>
        <v/>
      </c>
      <c r="AE268" s="78" t="str">
        <f>IF(Dane!AG203="","",Dane!AG203)</f>
        <v/>
      </c>
      <c r="AF268" s="78" t="str">
        <f>IF(Dane!AH203="","",Dane!AH203)</f>
        <v/>
      </c>
      <c r="AG268" s="78" t="str">
        <f>IF(Dane!AI203="","",Dane!AI203)</f>
        <v/>
      </c>
    </row>
    <row r="269" spans="1:33" s="61" customFormat="1">
      <c r="A269" s="84" t="str">
        <f>IF(Dane!C204="","",Dane!C204)</f>
        <v/>
      </c>
      <c r="B269" s="175" t="str">
        <f>IF(Dane!D204="","",Dane!D204)</f>
        <v/>
      </c>
      <c r="C269" s="243" t="str">
        <f>IF(Dane!E204="","",Dane!E204)</f>
        <v/>
      </c>
      <c r="D269" s="78" t="str">
        <f>IF(Dane!F204="","",Dane!F204)</f>
        <v/>
      </c>
      <c r="E269" s="78" t="str">
        <f>IF(Dane!G204="","",Dane!G204)</f>
        <v/>
      </c>
      <c r="F269" s="78" t="str">
        <f>IF(Dane!H204="","",Dane!H204)</f>
        <v/>
      </c>
      <c r="G269" s="78" t="str">
        <f>IF(Dane!I204="","",Dane!I204)</f>
        <v/>
      </c>
      <c r="H269" s="78" t="str">
        <f>IF(Dane!J204="","",Dane!J204)</f>
        <v/>
      </c>
      <c r="I269" s="78" t="str">
        <f>IF(Dane!K204="","",Dane!K204)</f>
        <v/>
      </c>
      <c r="J269" s="78" t="str">
        <f>IF(Dane!L204="","",Dane!L204)</f>
        <v/>
      </c>
      <c r="K269" s="78" t="str">
        <f>IF(Dane!M204="","",Dane!M204)</f>
        <v/>
      </c>
      <c r="L269" s="78" t="str">
        <f>IF(Dane!N204="","",Dane!N204)</f>
        <v/>
      </c>
      <c r="M269" s="78" t="str">
        <f>IF(Dane!O204="","",Dane!O204)</f>
        <v/>
      </c>
      <c r="N269" s="78" t="str">
        <f>IF(Dane!P204="","",Dane!P204)</f>
        <v/>
      </c>
      <c r="O269" s="78" t="str">
        <f>IF(Dane!Q204="","",Dane!Q204)</f>
        <v/>
      </c>
      <c r="P269" s="78" t="str">
        <f>IF(Dane!R204="","",Dane!R204)</f>
        <v/>
      </c>
      <c r="Q269" s="78" t="str">
        <f>IF(Dane!S204="","",Dane!S204)</f>
        <v/>
      </c>
      <c r="R269" s="78" t="str">
        <f>IF(Dane!T204="","",Dane!T204)</f>
        <v/>
      </c>
      <c r="S269" s="78" t="str">
        <f>IF(Dane!U204="","",Dane!U204)</f>
        <v/>
      </c>
      <c r="T269" s="78" t="str">
        <f>IF(Dane!V204="","",Dane!V204)</f>
        <v/>
      </c>
      <c r="U269" s="78" t="str">
        <f>IF(Dane!W204="","",Dane!W204)</f>
        <v/>
      </c>
      <c r="V269" s="78" t="str">
        <f>IF(Dane!X204="","",Dane!X204)</f>
        <v/>
      </c>
      <c r="W269" s="78" t="str">
        <f>IF(Dane!Y204="","",Dane!Y204)</f>
        <v/>
      </c>
      <c r="X269" s="78" t="str">
        <f>IF(Dane!Z204="","",Dane!Z204)</f>
        <v/>
      </c>
      <c r="Y269" s="78" t="str">
        <f>IF(Dane!AA204="","",Dane!AA204)</f>
        <v/>
      </c>
      <c r="Z269" s="78" t="str">
        <f>IF(Dane!AB204="","",Dane!AB204)</f>
        <v/>
      </c>
      <c r="AA269" s="78" t="str">
        <f>IF(Dane!AC204="","",Dane!AC204)</f>
        <v/>
      </c>
      <c r="AB269" s="78" t="str">
        <f>IF(Dane!AD204="","",Dane!AD204)</f>
        <v/>
      </c>
      <c r="AC269" s="78" t="str">
        <f>IF(Dane!AE204="","",Dane!AE204)</f>
        <v/>
      </c>
      <c r="AD269" s="78" t="str">
        <f>IF(Dane!AF204="","",Dane!AF204)</f>
        <v/>
      </c>
      <c r="AE269" s="78" t="str">
        <f>IF(Dane!AG204="","",Dane!AG204)</f>
        <v/>
      </c>
      <c r="AF269" s="78" t="str">
        <f>IF(Dane!AH204="","",Dane!AH204)</f>
        <v/>
      </c>
      <c r="AG269" s="78" t="str">
        <f>IF(Dane!AI204="","",Dane!AI204)</f>
        <v/>
      </c>
    </row>
    <row r="270" spans="1:33" s="61" customFormat="1">
      <c r="A270" s="84" t="str">
        <f>IF(Dane!C205="","",Dane!C205)</f>
        <v/>
      </c>
      <c r="B270" s="175" t="str">
        <f>IF(Dane!D205="","",Dane!D205)</f>
        <v/>
      </c>
      <c r="C270" s="243" t="str">
        <f>IF(Dane!E205="","",Dane!E205)</f>
        <v/>
      </c>
      <c r="D270" s="78" t="str">
        <f>IF(Dane!F205="","",Dane!F205)</f>
        <v/>
      </c>
      <c r="E270" s="78" t="str">
        <f>IF(Dane!G205="","",Dane!G205)</f>
        <v/>
      </c>
      <c r="F270" s="78" t="str">
        <f>IF(Dane!H205="","",Dane!H205)</f>
        <v/>
      </c>
      <c r="G270" s="78" t="str">
        <f>IF(Dane!I205="","",Dane!I205)</f>
        <v/>
      </c>
      <c r="H270" s="78" t="str">
        <f>IF(Dane!J205="","",Dane!J205)</f>
        <v/>
      </c>
      <c r="I270" s="78" t="str">
        <f>IF(Dane!K205="","",Dane!K205)</f>
        <v/>
      </c>
      <c r="J270" s="78" t="str">
        <f>IF(Dane!L205="","",Dane!L205)</f>
        <v/>
      </c>
      <c r="K270" s="78" t="str">
        <f>IF(Dane!M205="","",Dane!M205)</f>
        <v/>
      </c>
      <c r="L270" s="78" t="str">
        <f>IF(Dane!N205="","",Dane!N205)</f>
        <v/>
      </c>
      <c r="M270" s="78" t="str">
        <f>IF(Dane!O205="","",Dane!O205)</f>
        <v/>
      </c>
      <c r="N270" s="78" t="str">
        <f>IF(Dane!P205="","",Dane!P205)</f>
        <v/>
      </c>
      <c r="O270" s="78" t="str">
        <f>IF(Dane!Q205="","",Dane!Q205)</f>
        <v/>
      </c>
      <c r="P270" s="78" t="str">
        <f>IF(Dane!R205="","",Dane!R205)</f>
        <v/>
      </c>
      <c r="Q270" s="78" t="str">
        <f>IF(Dane!S205="","",Dane!S205)</f>
        <v/>
      </c>
      <c r="R270" s="78" t="str">
        <f>IF(Dane!T205="","",Dane!T205)</f>
        <v/>
      </c>
      <c r="S270" s="78" t="str">
        <f>IF(Dane!U205="","",Dane!U205)</f>
        <v/>
      </c>
      <c r="T270" s="78" t="str">
        <f>IF(Dane!V205="","",Dane!V205)</f>
        <v/>
      </c>
      <c r="U270" s="78" t="str">
        <f>IF(Dane!W205="","",Dane!W205)</f>
        <v/>
      </c>
      <c r="V270" s="78" t="str">
        <f>IF(Dane!X205="","",Dane!X205)</f>
        <v/>
      </c>
      <c r="W270" s="78" t="str">
        <f>IF(Dane!Y205="","",Dane!Y205)</f>
        <v/>
      </c>
      <c r="X270" s="78" t="str">
        <f>IF(Dane!Z205="","",Dane!Z205)</f>
        <v/>
      </c>
      <c r="Y270" s="78" t="str">
        <f>IF(Dane!AA205="","",Dane!AA205)</f>
        <v/>
      </c>
      <c r="Z270" s="78" t="str">
        <f>IF(Dane!AB205="","",Dane!AB205)</f>
        <v/>
      </c>
      <c r="AA270" s="78" t="str">
        <f>IF(Dane!AC205="","",Dane!AC205)</f>
        <v/>
      </c>
      <c r="AB270" s="78" t="str">
        <f>IF(Dane!AD205="","",Dane!AD205)</f>
        <v/>
      </c>
      <c r="AC270" s="78" t="str">
        <f>IF(Dane!AE205="","",Dane!AE205)</f>
        <v/>
      </c>
      <c r="AD270" s="78" t="str">
        <f>IF(Dane!AF205="","",Dane!AF205)</f>
        <v/>
      </c>
      <c r="AE270" s="78" t="str">
        <f>IF(Dane!AG205="","",Dane!AG205)</f>
        <v/>
      </c>
      <c r="AF270" s="78" t="str">
        <f>IF(Dane!AH205="","",Dane!AH205)</f>
        <v/>
      </c>
      <c r="AG270" s="78" t="str">
        <f>IF(Dane!AI205="","",Dane!AI205)</f>
        <v/>
      </c>
    </row>
    <row r="271" spans="1:33" s="61" customFormat="1">
      <c r="A271" s="84" t="str">
        <f>IF(Dane!C206="","",Dane!C206)</f>
        <v/>
      </c>
      <c r="B271" s="175" t="str">
        <f>IF(Dane!D206="","",Dane!D206)</f>
        <v/>
      </c>
      <c r="C271" s="243" t="str">
        <f>IF(Dane!E206="","",Dane!E206)</f>
        <v/>
      </c>
      <c r="D271" s="78" t="str">
        <f>IF(Dane!F206="","",Dane!F206)</f>
        <v/>
      </c>
      <c r="E271" s="78" t="str">
        <f>IF(Dane!G206="","",Dane!G206)</f>
        <v/>
      </c>
      <c r="F271" s="78" t="str">
        <f>IF(Dane!H206="","",Dane!H206)</f>
        <v/>
      </c>
      <c r="G271" s="78" t="str">
        <f>IF(Dane!I206="","",Dane!I206)</f>
        <v/>
      </c>
      <c r="H271" s="78" t="str">
        <f>IF(Dane!J206="","",Dane!J206)</f>
        <v/>
      </c>
      <c r="I271" s="78" t="str">
        <f>IF(Dane!K206="","",Dane!K206)</f>
        <v/>
      </c>
      <c r="J271" s="78" t="str">
        <f>IF(Dane!L206="","",Dane!L206)</f>
        <v/>
      </c>
      <c r="K271" s="78" t="str">
        <f>IF(Dane!M206="","",Dane!M206)</f>
        <v/>
      </c>
      <c r="L271" s="78" t="str">
        <f>IF(Dane!N206="","",Dane!N206)</f>
        <v/>
      </c>
      <c r="M271" s="78" t="str">
        <f>IF(Dane!O206="","",Dane!O206)</f>
        <v/>
      </c>
      <c r="N271" s="78" t="str">
        <f>IF(Dane!P206="","",Dane!P206)</f>
        <v/>
      </c>
      <c r="O271" s="78" t="str">
        <f>IF(Dane!Q206="","",Dane!Q206)</f>
        <v/>
      </c>
      <c r="P271" s="78" t="str">
        <f>IF(Dane!R206="","",Dane!R206)</f>
        <v/>
      </c>
      <c r="Q271" s="78" t="str">
        <f>IF(Dane!S206="","",Dane!S206)</f>
        <v/>
      </c>
      <c r="R271" s="78" t="str">
        <f>IF(Dane!T206="","",Dane!T206)</f>
        <v/>
      </c>
      <c r="S271" s="78" t="str">
        <f>IF(Dane!U206="","",Dane!U206)</f>
        <v/>
      </c>
      <c r="T271" s="78" t="str">
        <f>IF(Dane!V206="","",Dane!V206)</f>
        <v/>
      </c>
      <c r="U271" s="78" t="str">
        <f>IF(Dane!W206="","",Dane!W206)</f>
        <v/>
      </c>
      <c r="V271" s="78" t="str">
        <f>IF(Dane!X206="","",Dane!X206)</f>
        <v/>
      </c>
      <c r="W271" s="78" t="str">
        <f>IF(Dane!Y206="","",Dane!Y206)</f>
        <v/>
      </c>
      <c r="X271" s="78" t="str">
        <f>IF(Dane!Z206="","",Dane!Z206)</f>
        <v/>
      </c>
      <c r="Y271" s="78" t="str">
        <f>IF(Dane!AA206="","",Dane!AA206)</f>
        <v/>
      </c>
      <c r="Z271" s="78" t="str">
        <f>IF(Dane!AB206="","",Dane!AB206)</f>
        <v/>
      </c>
      <c r="AA271" s="78" t="str">
        <f>IF(Dane!AC206="","",Dane!AC206)</f>
        <v/>
      </c>
      <c r="AB271" s="78" t="str">
        <f>IF(Dane!AD206="","",Dane!AD206)</f>
        <v/>
      </c>
      <c r="AC271" s="78" t="str">
        <f>IF(Dane!AE206="","",Dane!AE206)</f>
        <v/>
      </c>
      <c r="AD271" s="78" t="str">
        <f>IF(Dane!AF206="","",Dane!AF206)</f>
        <v/>
      </c>
      <c r="AE271" s="78" t="str">
        <f>IF(Dane!AG206="","",Dane!AG206)</f>
        <v/>
      </c>
      <c r="AF271" s="78" t="str">
        <f>IF(Dane!AH206="","",Dane!AH206)</f>
        <v/>
      </c>
      <c r="AG271" s="78" t="str">
        <f>IF(Dane!AI206="","",Dane!AI206)</f>
        <v/>
      </c>
    </row>
    <row r="272" spans="1:33" s="61" customFormat="1">
      <c r="A272" s="84" t="str">
        <f>IF(Dane!C207="","",Dane!C207)</f>
        <v/>
      </c>
      <c r="B272" s="175" t="str">
        <f>IF(Dane!D207="","",Dane!D207)</f>
        <v/>
      </c>
      <c r="C272" s="243" t="str">
        <f>IF(Dane!E207="","",Dane!E207)</f>
        <v/>
      </c>
      <c r="D272" s="78" t="str">
        <f>IF(Dane!F207="","",Dane!F207)</f>
        <v/>
      </c>
      <c r="E272" s="78" t="str">
        <f>IF(Dane!G207="","",Dane!G207)</f>
        <v/>
      </c>
      <c r="F272" s="78" t="str">
        <f>IF(Dane!H207="","",Dane!H207)</f>
        <v/>
      </c>
      <c r="G272" s="78" t="str">
        <f>IF(Dane!I207="","",Dane!I207)</f>
        <v/>
      </c>
      <c r="H272" s="78" t="str">
        <f>IF(Dane!J207="","",Dane!J207)</f>
        <v/>
      </c>
      <c r="I272" s="78" t="str">
        <f>IF(Dane!K207="","",Dane!K207)</f>
        <v/>
      </c>
      <c r="J272" s="78" t="str">
        <f>IF(Dane!L207="","",Dane!L207)</f>
        <v/>
      </c>
      <c r="K272" s="78" t="str">
        <f>IF(Dane!M207="","",Dane!M207)</f>
        <v/>
      </c>
      <c r="L272" s="78" t="str">
        <f>IF(Dane!N207="","",Dane!N207)</f>
        <v/>
      </c>
      <c r="M272" s="78" t="str">
        <f>IF(Dane!O207="","",Dane!O207)</f>
        <v/>
      </c>
      <c r="N272" s="78" t="str">
        <f>IF(Dane!P207="","",Dane!P207)</f>
        <v/>
      </c>
      <c r="O272" s="78" t="str">
        <f>IF(Dane!Q207="","",Dane!Q207)</f>
        <v/>
      </c>
      <c r="P272" s="78" t="str">
        <f>IF(Dane!R207="","",Dane!R207)</f>
        <v/>
      </c>
      <c r="Q272" s="78" t="str">
        <f>IF(Dane!S207="","",Dane!S207)</f>
        <v/>
      </c>
      <c r="R272" s="78" t="str">
        <f>IF(Dane!T207="","",Dane!T207)</f>
        <v/>
      </c>
      <c r="S272" s="78" t="str">
        <f>IF(Dane!U207="","",Dane!U207)</f>
        <v/>
      </c>
      <c r="T272" s="78" t="str">
        <f>IF(Dane!V207="","",Dane!V207)</f>
        <v/>
      </c>
      <c r="U272" s="78" t="str">
        <f>IF(Dane!W207="","",Dane!W207)</f>
        <v/>
      </c>
      <c r="V272" s="78" t="str">
        <f>IF(Dane!X207="","",Dane!X207)</f>
        <v/>
      </c>
      <c r="W272" s="78" t="str">
        <f>IF(Dane!Y207="","",Dane!Y207)</f>
        <v/>
      </c>
      <c r="X272" s="78" t="str">
        <f>IF(Dane!Z207="","",Dane!Z207)</f>
        <v/>
      </c>
      <c r="Y272" s="78" t="str">
        <f>IF(Dane!AA207="","",Dane!AA207)</f>
        <v/>
      </c>
      <c r="Z272" s="78" t="str">
        <f>IF(Dane!AB207="","",Dane!AB207)</f>
        <v/>
      </c>
      <c r="AA272" s="78" t="str">
        <f>IF(Dane!AC207="","",Dane!AC207)</f>
        <v/>
      </c>
      <c r="AB272" s="78" t="str">
        <f>IF(Dane!AD207="","",Dane!AD207)</f>
        <v/>
      </c>
      <c r="AC272" s="78" t="str">
        <f>IF(Dane!AE207="","",Dane!AE207)</f>
        <v/>
      </c>
      <c r="AD272" s="78" t="str">
        <f>IF(Dane!AF207="","",Dane!AF207)</f>
        <v/>
      </c>
      <c r="AE272" s="78" t="str">
        <f>IF(Dane!AG207="","",Dane!AG207)</f>
        <v/>
      </c>
      <c r="AF272" s="78" t="str">
        <f>IF(Dane!AH207="","",Dane!AH207)</f>
        <v/>
      </c>
      <c r="AG272" s="78" t="str">
        <f>IF(Dane!AI207="","",Dane!AI207)</f>
        <v/>
      </c>
    </row>
    <row r="273" spans="1:40" s="61" customFormat="1">
      <c r="A273" s="84" t="str">
        <f>IF(Dane!C208="","",Dane!C208)</f>
        <v/>
      </c>
      <c r="B273" s="175" t="str">
        <f>IF(Dane!D208="","",Dane!D208)</f>
        <v/>
      </c>
      <c r="C273" s="243" t="str">
        <f>IF(Dane!E208="","",Dane!E208)</f>
        <v/>
      </c>
      <c r="D273" s="78" t="str">
        <f>IF(Dane!F208="","",Dane!F208)</f>
        <v/>
      </c>
      <c r="E273" s="78" t="str">
        <f>IF(Dane!G208="","",Dane!G208)</f>
        <v/>
      </c>
      <c r="F273" s="78" t="str">
        <f>IF(Dane!H208="","",Dane!H208)</f>
        <v/>
      </c>
      <c r="G273" s="78" t="str">
        <f>IF(Dane!I208="","",Dane!I208)</f>
        <v/>
      </c>
      <c r="H273" s="78" t="str">
        <f>IF(Dane!J208="","",Dane!J208)</f>
        <v/>
      </c>
      <c r="I273" s="78" t="str">
        <f>IF(Dane!K208="","",Dane!K208)</f>
        <v/>
      </c>
      <c r="J273" s="78" t="str">
        <f>IF(Dane!L208="","",Dane!L208)</f>
        <v/>
      </c>
      <c r="K273" s="78" t="str">
        <f>IF(Dane!M208="","",Dane!M208)</f>
        <v/>
      </c>
      <c r="L273" s="78" t="str">
        <f>IF(Dane!N208="","",Dane!N208)</f>
        <v/>
      </c>
      <c r="M273" s="78" t="str">
        <f>IF(Dane!O208="","",Dane!O208)</f>
        <v/>
      </c>
      <c r="N273" s="78" t="str">
        <f>IF(Dane!P208="","",Dane!P208)</f>
        <v/>
      </c>
      <c r="O273" s="78" t="str">
        <f>IF(Dane!Q208="","",Dane!Q208)</f>
        <v/>
      </c>
      <c r="P273" s="78" t="str">
        <f>IF(Dane!R208="","",Dane!R208)</f>
        <v/>
      </c>
      <c r="Q273" s="78" t="str">
        <f>IF(Dane!S208="","",Dane!S208)</f>
        <v/>
      </c>
      <c r="R273" s="78" t="str">
        <f>IF(Dane!T208="","",Dane!T208)</f>
        <v/>
      </c>
      <c r="S273" s="78" t="str">
        <f>IF(Dane!U208="","",Dane!U208)</f>
        <v/>
      </c>
      <c r="T273" s="78" t="str">
        <f>IF(Dane!V208="","",Dane!V208)</f>
        <v/>
      </c>
      <c r="U273" s="78" t="str">
        <f>IF(Dane!W208="","",Dane!W208)</f>
        <v/>
      </c>
      <c r="V273" s="78" t="str">
        <f>IF(Dane!X208="","",Dane!X208)</f>
        <v/>
      </c>
      <c r="W273" s="78" t="str">
        <f>IF(Dane!Y208="","",Dane!Y208)</f>
        <v/>
      </c>
      <c r="X273" s="78" t="str">
        <f>IF(Dane!Z208="","",Dane!Z208)</f>
        <v/>
      </c>
      <c r="Y273" s="78" t="str">
        <f>IF(Dane!AA208="","",Dane!AA208)</f>
        <v/>
      </c>
      <c r="Z273" s="78" t="str">
        <f>IF(Dane!AB208="","",Dane!AB208)</f>
        <v/>
      </c>
      <c r="AA273" s="78" t="str">
        <f>IF(Dane!AC208="","",Dane!AC208)</f>
        <v/>
      </c>
      <c r="AB273" s="78" t="str">
        <f>IF(Dane!AD208="","",Dane!AD208)</f>
        <v/>
      </c>
      <c r="AC273" s="78" t="str">
        <f>IF(Dane!AE208="","",Dane!AE208)</f>
        <v/>
      </c>
      <c r="AD273" s="78" t="str">
        <f>IF(Dane!AF208="","",Dane!AF208)</f>
        <v/>
      </c>
      <c r="AE273" s="78" t="str">
        <f>IF(Dane!AG208="","",Dane!AG208)</f>
        <v/>
      </c>
      <c r="AF273" s="78" t="str">
        <f>IF(Dane!AH208="","",Dane!AH208)</f>
        <v/>
      </c>
      <c r="AG273" s="78" t="str">
        <f>IF(Dane!AI208="","",Dane!AI208)</f>
        <v/>
      </c>
    </row>
    <row r="274" spans="1:40" s="61" customFormat="1">
      <c r="A274" s="84" t="str">
        <f>IF(Dane!C209="","",Dane!C209)</f>
        <v/>
      </c>
      <c r="B274" s="175" t="str">
        <f>IF(Dane!D209="","",Dane!D209)</f>
        <v/>
      </c>
      <c r="C274" s="243" t="str">
        <f>IF(Dane!E209="","",Dane!E209)</f>
        <v/>
      </c>
      <c r="D274" s="78" t="str">
        <f>IF(Dane!F209="","",Dane!F209)</f>
        <v/>
      </c>
      <c r="E274" s="78" t="str">
        <f>IF(Dane!G209="","",Dane!G209)</f>
        <v/>
      </c>
      <c r="F274" s="78" t="str">
        <f>IF(Dane!H209="","",Dane!H209)</f>
        <v/>
      </c>
      <c r="G274" s="78" t="str">
        <f>IF(Dane!I209="","",Dane!I209)</f>
        <v/>
      </c>
      <c r="H274" s="78" t="str">
        <f>IF(Dane!J209="","",Dane!J209)</f>
        <v/>
      </c>
      <c r="I274" s="78" t="str">
        <f>IF(Dane!K209="","",Dane!K209)</f>
        <v/>
      </c>
      <c r="J274" s="78" t="str">
        <f>IF(Dane!L209="","",Dane!L209)</f>
        <v/>
      </c>
      <c r="K274" s="78" t="str">
        <f>IF(Dane!M209="","",Dane!M209)</f>
        <v/>
      </c>
      <c r="L274" s="78" t="str">
        <f>IF(Dane!N209="","",Dane!N209)</f>
        <v/>
      </c>
      <c r="M274" s="78" t="str">
        <f>IF(Dane!O209="","",Dane!O209)</f>
        <v/>
      </c>
      <c r="N274" s="78" t="str">
        <f>IF(Dane!P209="","",Dane!P209)</f>
        <v/>
      </c>
      <c r="O274" s="78" t="str">
        <f>IF(Dane!Q209="","",Dane!Q209)</f>
        <v/>
      </c>
      <c r="P274" s="78" t="str">
        <f>IF(Dane!R209="","",Dane!R209)</f>
        <v/>
      </c>
      <c r="Q274" s="78" t="str">
        <f>IF(Dane!S209="","",Dane!S209)</f>
        <v/>
      </c>
      <c r="R274" s="78" t="str">
        <f>IF(Dane!T209="","",Dane!T209)</f>
        <v/>
      </c>
      <c r="S274" s="78" t="str">
        <f>IF(Dane!U209="","",Dane!U209)</f>
        <v/>
      </c>
      <c r="T274" s="78" t="str">
        <f>IF(Dane!V209="","",Dane!V209)</f>
        <v/>
      </c>
      <c r="U274" s="78" t="str">
        <f>IF(Dane!W209="","",Dane!W209)</f>
        <v/>
      </c>
      <c r="V274" s="78" t="str">
        <f>IF(Dane!X209="","",Dane!X209)</f>
        <v/>
      </c>
      <c r="W274" s="78" t="str">
        <f>IF(Dane!Y209="","",Dane!Y209)</f>
        <v/>
      </c>
      <c r="X274" s="78" t="str">
        <f>IF(Dane!Z209="","",Dane!Z209)</f>
        <v/>
      </c>
      <c r="Y274" s="78" t="str">
        <f>IF(Dane!AA209="","",Dane!AA209)</f>
        <v/>
      </c>
      <c r="Z274" s="78" t="str">
        <f>IF(Dane!AB209="","",Dane!AB209)</f>
        <v/>
      </c>
      <c r="AA274" s="78" t="str">
        <f>IF(Dane!AC209="","",Dane!AC209)</f>
        <v/>
      </c>
      <c r="AB274" s="78" t="str">
        <f>IF(Dane!AD209="","",Dane!AD209)</f>
        <v/>
      </c>
      <c r="AC274" s="78" t="str">
        <f>IF(Dane!AE209="","",Dane!AE209)</f>
        <v/>
      </c>
      <c r="AD274" s="78" t="str">
        <f>IF(Dane!AF209="","",Dane!AF209)</f>
        <v/>
      </c>
      <c r="AE274" s="78" t="str">
        <f>IF(Dane!AG209="","",Dane!AG209)</f>
        <v/>
      </c>
      <c r="AF274" s="78" t="str">
        <f>IF(Dane!AH209="","",Dane!AH209)</f>
        <v/>
      </c>
      <c r="AG274" s="78" t="str">
        <f>IF(Dane!AI209="","",Dane!AI209)</f>
        <v/>
      </c>
    </row>
    <row r="275" spans="1:40" s="351" customFormat="1" ht="18" customHeight="1">
      <c r="A275" s="350" t="s">
        <v>168</v>
      </c>
      <c r="B275" s="351" t="s">
        <v>167</v>
      </c>
      <c r="H275" s="352"/>
    </row>
    <row r="276" spans="1:40" s="354" customFormat="1" ht="19.5" customHeight="1">
      <c r="A276" s="353"/>
      <c r="B276" s="354" t="s">
        <v>170</v>
      </c>
    </row>
    <row r="277" spans="1:40" s="8" customFormat="1" ht="11.25" customHeight="1">
      <c r="A277" s="780" t="s">
        <v>91</v>
      </c>
      <c r="B277" s="782" t="s">
        <v>366</v>
      </c>
      <c r="C277" s="778" t="s">
        <v>87</v>
      </c>
      <c r="D277" s="778" t="s">
        <v>111</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Faza oper.</v>
      </c>
      <c r="U277" s="335" t="str">
        <f t="shared" si="166"/>
        <v>Faza oper.</v>
      </c>
      <c r="V277" s="335" t="str">
        <f t="shared" si="166"/>
        <v>Faza oper.</v>
      </c>
      <c r="W277" s="335" t="str">
        <f t="shared" si="166"/>
        <v>Faza oper.</v>
      </c>
      <c r="X277" s="335" t="str">
        <f t="shared" si="166"/>
        <v>Faza oper.</v>
      </c>
      <c r="Y277" s="335" t="str">
        <f t="shared" si="166"/>
        <v>Faza oper.</v>
      </c>
      <c r="Z277" s="335" t="str">
        <f t="shared" si="166"/>
        <v>Faza oper.</v>
      </c>
      <c r="AA277" s="335" t="str">
        <f t="shared" si="166"/>
        <v>Faza oper.</v>
      </c>
      <c r="AB277" s="335" t="str">
        <f t="shared" si="166"/>
        <v>Faza oper.</v>
      </c>
      <c r="AC277" s="335" t="str">
        <f t="shared" si="166"/>
        <v>Faza oper.</v>
      </c>
      <c r="AD277" s="335" t="str">
        <f t="shared" si="166"/>
        <v/>
      </c>
      <c r="AE277" s="335" t="str">
        <f t="shared" si="166"/>
        <v/>
      </c>
      <c r="AF277" s="335" t="str">
        <f t="shared" si="166"/>
        <v/>
      </c>
      <c r="AG277" s="335" t="str">
        <f t="shared" si="166"/>
        <v/>
      </c>
      <c r="AH277" s="335" t="str">
        <f t="shared" si="166"/>
        <v/>
      </c>
    </row>
    <row r="278" spans="1:40" s="8" customFormat="1" ht="11.25" customHeight="1">
      <c r="A278" s="781"/>
      <c r="B278" s="783"/>
      <c r="C278" s="786"/>
      <c r="D278" s="786"/>
      <c r="E278" s="12">
        <f t="shared" ref="E278:AH278" si="167">IF(G$84="","",G$84)</f>
        <v>2021</v>
      </c>
      <c r="F278" s="12">
        <f t="shared" si="167"/>
        <v>2022</v>
      </c>
      <c r="G278" s="12">
        <f t="shared" si="167"/>
        <v>2023</v>
      </c>
      <c r="H278" s="12">
        <f t="shared" si="167"/>
        <v>2024</v>
      </c>
      <c r="I278" s="12">
        <f t="shared" si="167"/>
        <v>2025</v>
      </c>
      <c r="J278" s="12">
        <f t="shared" si="167"/>
        <v>2026</v>
      </c>
      <c r="K278" s="12">
        <f t="shared" si="167"/>
        <v>2027</v>
      </c>
      <c r="L278" s="12">
        <f t="shared" si="167"/>
        <v>2028</v>
      </c>
      <c r="M278" s="12">
        <f t="shared" si="167"/>
        <v>2029</v>
      </c>
      <c r="N278" s="12">
        <f t="shared" si="167"/>
        <v>2030</v>
      </c>
      <c r="O278" s="12">
        <f t="shared" si="167"/>
        <v>2031</v>
      </c>
      <c r="P278" s="12">
        <f t="shared" si="167"/>
        <v>2032</v>
      </c>
      <c r="Q278" s="12">
        <f t="shared" si="167"/>
        <v>2033</v>
      </c>
      <c r="R278" s="12">
        <f t="shared" si="167"/>
        <v>2034</v>
      </c>
      <c r="S278" s="12">
        <f t="shared" si="167"/>
        <v>2035</v>
      </c>
      <c r="T278" s="12">
        <f t="shared" si="167"/>
        <v>2036</v>
      </c>
      <c r="U278" s="12">
        <f t="shared" si="167"/>
        <v>2037</v>
      </c>
      <c r="V278" s="12">
        <f t="shared" si="167"/>
        <v>2038</v>
      </c>
      <c r="W278" s="12">
        <f t="shared" si="167"/>
        <v>2039</v>
      </c>
      <c r="X278" s="12">
        <f t="shared" si="167"/>
        <v>2040</v>
      </c>
      <c r="Y278" s="12">
        <f t="shared" si="167"/>
        <v>2041</v>
      </c>
      <c r="Z278" s="12">
        <f t="shared" si="167"/>
        <v>2042</v>
      </c>
      <c r="AA278" s="12">
        <f t="shared" si="167"/>
        <v>2043</v>
      </c>
      <c r="AB278" s="12">
        <f t="shared" si="167"/>
        <v>2044</v>
      </c>
      <c r="AC278" s="12">
        <f t="shared" si="167"/>
        <v>2045</v>
      </c>
      <c r="AD278" s="12" t="str">
        <f t="shared" si="167"/>
        <v/>
      </c>
      <c r="AE278" s="12" t="str">
        <f t="shared" si="167"/>
        <v/>
      </c>
      <c r="AF278" s="12" t="str">
        <f t="shared" si="167"/>
        <v/>
      </c>
      <c r="AG278" s="12" t="str">
        <f t="shared" si="167"/>
        <v/>
      </c>
      <c r="AH278" s="12" t="str">
        <f t="shared" si="167"/>
        <v/>
      </c>
    </row>
    <row r="279" spans="1:40" s="62" customFormat="1">
      <c r="A279" s="90" t="str">
        <f>IF(Dane!C214="","",Dane!C214)</f>
        <v/>
      </c>
      <c r="B279" s="171" t="str">
        <f>IF(Dane!D214="","",Dane!D214)</f>
        <v/>
      </c>
      <c r="C279" s="242" t="str">
        <f>IF(Dane!E214="","",Dane!E214)</f>
        <v/>
      </c>
      <c r="D279" s="245" t="str">
        <f>IF(Dane!F214="","",Dane!F214)</f>
        <v/>
      </c>
      <c r="E279" s="74" t="str">
        <f>IF(Dane!G214="","",Dane!G214)</f>
        <v/>
      </c>
      <c r="F279" s="74" t="str">
        <f>IF(Dane!H214="","",Dane!H214)</f>
        <v/>
      </c>
      <c r="G279" s="74" t="str">
        <f>IF(Dane!I214="","",Dane!I214)</f>
        <v/>
      </c>
      <c r="H279" s="74" t="str">
        <f>IF(Dane!J214="","",Dane!J214)</f>
        <v/>
      </c>
      <c r="I279" s="74" t="str">
        <f>IF(Dane!K214="","",Dane!K214)</f>
        <v/>
      </c>
      <c r="J279" s="74" t="str">
        <f>IF(Dane!L214="","",Dane!L214)</f>
        <v/>
      </c>
      <c r="K279" s="74" t="str">
        <f>IF(Dane!M214="","",Dane!M214)</f>
        <v/>
      </c>
      <c r="L279" s="74" t="str">
        <f>IF(Dane!N214="","",Dane!N214)</f>
        <v/>
      </c>
      <c r="M279" s="74" t="str">
        <f>IF(Dane!O214="","",Dane!O214)</f>
        <v/>
      </c>
      <c r="N279" s="74" t="str">
        <f>IF(Dane!P214="","",Dane!P214)</f>
        <v/>
      </c>
      <c r="O279" s="74" t="str">
        <f>IF(Dane!Q214="","",Dane!Q214)</f>
        <v/>
      </c>
      <c r="P279" s="74" t="str">
        <f>IF(Dane!R214="","",Dane!R214)</f>
        <v/>
      </c>
      <c r="Q279" s="74" t="str">
        <f>IF(Dane!S214="","",Dane!S214)</f>
        <v/>
      </c>
      <c r="R279" s="74" t="str">
        <f>IF(Dane!T214="","",Dane!T214)</f>
        <v/>
      </c>
      <c r="S279" s="74" t="str">
        <f>IF(Dane!U214="","",Dane!U214)</f>
        <v/>
      </c>
      <c r="T279" s="74" t="str">
        <f>IF(Dane!V214="","",Dane!V214)</f>
        <v/>
      </c>
      <c r="U279" s="74" t="str">
        <f>IF(Dane!W214="","",Dane!W214)</f>
        <v/>
      </c>
      <c r="V279" s="74" t="str">
        <f>IF(Dane!X214="","",Dane!X214)</f>
        <v/>
      </c>
      <c r="W279" s="74" t="str">
        <f>IF(Dane!Y214="","",Dane!Y214)</f>
        <v/>
      </c>
      <c r="X279" s="74" t="str">
        <f>IF(Dane!Z214="","",Dane!Z214)</f>
        <v/>
      </c>
      <c r="Y279" s="74" t="str">
        <f>IF(Dane!AA214="","",Dane!AA214)</f>
        <v/>
      </c>
      <c r="Z279" s="74" t="str">
        <f>IF(Dane!AB214="","",Dane!AB214)</f>
        <v/>
      </c>
      <c r="AA279" s="74" t="str">
        <f>IF(Dane!AC214="","",Dane!AC214)</f>
        <v/>
      </c>
      <c r="AB279" s="74" t="str">
        <f>IF(Dane!AD214="","",Dane!AD214)</f>
        <v/>
      </c>
      <c r="AC279" s="74" t="str">
        <f>IF(Dane!AE214="","",Dane!AE214)</f>
        <v/>
      </c>
      <c r="AD279" s="74" t="str">
        <f>IF(Dane!AF214="","",Dane!AF214)</f>
        <v/>
      </c>
      <c r="AE279" s="74" t="str">
        <f>IF(Dane!AG214="","",Dane!AG214)</f>
        <v/>
      </c>
      <c r="AF279" s="74" t="str">
        <f>IF(Dane!AH214="","",Dane!AH214)</f>
        <v/>
      </c>
      <c r="AG279" s="74" t="str">
        <f>IF(Dane!AI214="","",Dane!AI214)</f>
        <v/>
      </c>
      <c r="AH279" s="74" t="str">
        <f>IF(Dane!AJ214="","",Dane!AJ214)</f>
        <v/>
      </c>
      <c r="AI279" s="89"/>
      <c r="AJ279" s="88"/>
      <c r="AN279" s="67"/>
    </row>
    <row r="280" spans="1:40" s="62" customFormat="1">
      <c r="A280" s="84" t="str">
        <f>IF(Dane!C215="","",Dane!C215)</f>
        <v/>
      </c>
      <c r="B280" s="175" t="str">
        <f>IF(Dane!D215="","",Dane!D215)</f>
        <v/>
      </c>
      <c r="C280" s="243" t="str">
        <f>IF(Dane!E215="","",Dane!E215)</f>
        <v/>
      </c>
      <c r="D280" s="246" t="str">
        <f>IF(Dane!F215="","",Dane!F215)</f>
        <v/>
      </c>
      <c r="E280" s="78" t="str">
        <f>IF(Dane!G215="","",Dane!G215)</f>
        <v/>
      </c>
      <c r="F280" s="78" t="str">
        <f>IF(Dane!H215="","",Dane!H215)</f>
        <v/>
      </c>
      <c r="G280" s="78" t="str">
        <f>IF(Dane!I215="","",Dane!I215)</f>
        <v/>
      </c>
      <c r="H280" s="78" t="str">
        <f>IF(Dane!J215="","",Dane!J215)</f>
        <v/>
      </c>
      <c r="I280" s="78" t="str">
        <f>IF(Dane!K215="","",Dane!K215)</f>
        <v/>
      </c>
      <c r="J280" s="78" t="str">
        <f>IF(Dane!L215="","",Dane!L215)</f>
        <v/>
      </c>
      <c r="K280" s="78" t="str">
        <f>IF(Dane!M215="","",Dane!M215)</f>
        <v/>
      </c>
      <c r="L280" s="78" t="str">
        <f>IF(Dane!N215="","",Dane!N215)</f>
        <v/>
      </c>
      <c r="M280" s="78" t="str">
        <f>IF(Dane!O215="","",Dane!O215)</f>
        <v/>
      </c>
      <c r="N280" s="78" t="str">
        <f>IF(Dane!P215="","",Dane!P215)</f>
        <v/>
      </c>
      <c r="O280" s="78" t="str">
        <f>IF(Dane!Q215="","",Dane!Q215)</f>
        <v/>
      </c>
      <c r="P280" s="78" t="str">
        <f>IF(Dane!R215="","",Dane!R215)</f>
        <v/>
      </c>
      <c r="Q280" s="78" t="str">
        <f>IF(Dane!S215="","",Dane!S215)</f>
        <v/>
      </c>
      <c r="R280" s="78" t="str">
        <f>IF(Dane!T215="","",Dane!T215)</f>
        <v/>
      </c>
      <c r="S280" s="78" t="str">
        <f>IF(Dane!U215="","",Dane!U215)</f>
        <v/>
      </c>
      <c r="T280" s="78" t="str">
        <f>IF(Dane!V215="","",Dane!V215)</f>
        <v/>
      </c>
      <c r="U280" s="78" t="str">
        <f>IF(Dane!W215="","",Dane!W215)</f>
        <v/>
      </c>
      <c r="V280" s="78" t="str">
        <f>IF(Dane!X215="","",Dane!X215)</f>
        <v/>
      </c>
      <c r="W280" s="78" t="str">
        <f>IF(Dane!Y215="","",Dane!Y215)</f>
        <v/>
      </c>
      <c r="X280" s="78" t="str">
        <f>IF(Dane!Z215="","",Dane!Z215)</f>
        <v/>
      </c>
      <c r="Y280" s="78" t="str">
        <f>IF(Dane!AA215="","",Dane!AA215)</f>
        <v/>
      </c>
      <c r="Z280" s="78" t="str">
        <f>IF(Dane!AB215="","",Dane!AB215)</f>
        <v/>
      </c>
      <c r="AA280" s="78" t="str">
        <f>IF(Dane!AC215="","",Dane!AC215)</f>
        <v/>
      </c>
      <c r="AB280" s="78" t="str">
        <f>IF(Dane!AD215="","",Dane!AD215)</f>
        <v/>
      </c>
      <c r="AC280" s="78" t="str">
        <f>IF(Dane!AE215="","",Dane!AE215)</f>
        <v/>
      </c>
      <c r="AD280" s="78" t="str">
        <f>IF(Dane!AF215="","",Dane!AF215)</f>
        <v/>
      </c>
      <c r="AE280" s="78" t="str">
        <f>IF(Dane!AG215="","",Dane!AG215)</f>
        <v/>
      </c>
      <c r="AF280" s="78" t="str">
        <f>IF(Dane!AH215="","",Dane!AH215)</f>
        <v/>
      </c>
      <c r="AG280" s="78" t="str">
        <f>IF(Dane!AI215="","",Dane!AI215)</f>
        <v/>
      </c>
      <c r="AH280" s="78" t="str">
        <f>IF(Dane!AJ215="","",Dane!AJ215)</f>
        <v/>
      </c>
      <c r="AI280" s="89"/>
      <c r="AJ280" s="88"/>
      <c r="AN280" s="67"/>
    </row>
    <row r="281" spans="1:40" s="62" customFormat="1">
      <c r="A281" s="84" t="str">
        <f>IF(Dane!C216="","",Dane!C216)</f>
        <v/>
      </c>
      <c r="B281" s="175" t="str">
        <f>IF(Dane!D216="","",Dane!D216)</f>
        <v/>
      </c>
      <c r="C281" s="243" t="str">
        <f>IF(Dane!E216="","",Dane!E216)</f>
        <v/>
      </c>
      <c r="D281" s="246" t="str">
        <f>IF(Dane!F216="","",Dane!F216)</f>
        <v/>
      </c>
      <c r="E281" s="78" t="str">
        <f>IF(Dane!G216="","",Dane!G216)</f>
        <v/>
      </c>
      <c r="F281" s="78" t="str">
        <f>IF(Dane!H216="","",Dane!H216)</f>
        <v/>
      </c>
      <c r="G281" s="78" t="str">
        <f>IF(Dane!I216="","",Dane!I216)</f>
        <v/>
      </c>
      <c r="H281" s="78" t="str">
        <f>IF(Dane!J216="","",Dane!J216)</f>
        <v/>
      </c>
      <c r="I281" s="78" t="str">
        <f>IF(Dane!K216="","",Dane!K216)</f>
        <v/>
      </c>
      <c r="J281" s="78" t="str">
        <f>IF(Dane!L216="","",Dane!L216)</f>
        <v/>
      </c>
      <c r="K281" s="78" t="str">
        <f>IF(Dane!M216="","",Dane!M216)</f>
        <v/>
      </c>
      <c r="L281" s="78" t="str">
        <f>IF(Dane!N216="","",Dane!N216)</f>
        <v/>
      </c>
      <c r="M281" s="78" t="str">
        <f>IF(Dane!O216="","",Dane!O216)</f>
        <v/>
      </c>
      <c r="N281" s="78" t="str">
        <f>IF(Dane!P216="","",Dane!P216)</f>
        <v/>
      </c>
      <c r="O281" s="78" t="str">
        <f>IF(Dane!Q216="","",Dane!Q216)</f>
        <v/>
      </c>
      <c r="P281" s="78" t="str">
        <f>IF(Dane!R216="","",Dane!R216)</f>
        <v/>
      </c>
      <c r="Q281" s="78" t="str">
        <f>IF(Dane!S216="","",Dane!S216)</f>
        <v/>
      </c>
      <c r="R281" s="78" t="str">
        <f>IF(Dane!T216="","",Dane!T216)</f>
        <v/>
      </c>
      <c r="S281" s="78" t="str">
        <f>IF(Dane!U216="","",Dane!U216)</f>
        <v/>
      </c>
      <c r="T281" s="78" t="str">
        <f>IF(Dane!V216="","",Dane!V216)</f>
        <v/>
      </c>
      <c r="U281" s="78" t="str">
        <f>IF(Dane!W216="","",Dane!W216)</f>
        <v/>
      </c>
      <c r="V281" s="78" t="str">
        <f>IF(Dane!X216="","",Dane!X216)</f>
        <v/>
      </c>
      <c r="W281" s="78" t="str">
        <f>IF(Dane!Y216="","",Dane!Y216)</f>
        <v/>
      </c>
      <c r="X281" s="78" t="str">
        <f>IF(Dane!Z216="","",Dane!Z216)</f>
        <v/>
      </c>
      <c r="Y281" s="78" t="str">
        <f>IF(Dane!AA216="","",Dane!AA216)</f>
        <v/>
      </c>
      <c r="Z281" s="78" t="str">
        <f>IF(Dane!AB216="","",Dane!AB216)</f>
        <v/>
      </c>
      <c r="AA281" s="78" t="str">
        <f>IF(Dane!AC216="","",Dane!AC216)</f>
        <v/>
      </c>
      <c r="AB281" s="78" t="str">
        <f>IF(Dane!AD216="","",Dane!AD216)</f>
        <v/>
      </c>
      <c r="AC281" s="78" t="str">
        <f>IF(Dane!AE216="","",Dane!AE216)</f>
        <v/>
      </c>
      <c r="AD281" s="78" t="str">
        <f>IF(Dane!AF216="","",Dane!AF216)</f>
        <v/>
      </c>
      <c r="AE281" s="78" t="str">
        <f>IF(Dane!AG216="","",Dane!AG216)</f>
        <v/>
      </c>
      <c r="AF281" s="78" t="str">
        <f>IF(Dane!AH216="","",Dane!AH216)</f>
        <v/>
      </c>
      <c r="AG281" s="78" t="str">
        <f>IF(Dane!AI216="","",Dane!AI216)</f>
        <v/>
      </c>
      <c r="AH281" s="78" t="str">
        <f>IF(Dane!AJ216="","",Dane!AJ216)</f>
        <v/>
      </c>
      <c r="AI281" s="89"/>
      <c r="AJ281" s="88"/>
      <c r="AN281" s="67"/>
    </row>
    <row r="282" spans="1:40" s="62" customFormat="1">
      <c r="A282" s="84" t="str">
        <f>IF(Dane!C217="","",Dane!C217)</f>
        <v/>
      </c>
      <c r="B282" s="175" t="str">
        <f>IF(Dane!D217="","",Dane!D217)</f>
        <v/>
      </c>
      <c r="C282" s="243" t="str">
        <f>IF(Dane!E217="","",Dane!E217)</f>
        <v/>
      </c>
      <c r="D282" s="246" t="str">
        <f>IF(Dane!F217="","",Dane!F217)</f>
        <v/>
      </c>
      <c r="E282" s="78" t="str">
        <f>IF(Dane!G217="","",Dane!G217)</f>
        <v/>
      </c>
      <c r="F282" s="78" t="str">
        <f>IF(Dane!H217="","",Dane!H217)</f>
        <v/>
      </c>
      <c r="G282" s="78" t="str">
        <f>IF(Dane!I217="","",Dane!I217)</f>
        <v/>
      </c>
      <c r="H282" s="78" t="str">
        <f>IF(Dane!J217="","",Dane!J217)</f>
        <v/>
      </c>
      <c r="I282" s="78" t="str">
        <f>IF(Dane!K217="","",Dane!K217)</f>
        <v/>
      </c>
      <c r="J282" s="78" t="str">
        <f>IF(Dane!L217="","",Dane!L217)</f>
        <v/>
      </c>
      <c r="K282" s="78" t="str">
        <f>IF(Dane!M217="","",Dane!M217)</f>
        <v/>
      </c>
      <c r="L282" s="78" t="str">
        <f>IF(Dane!N217="","",Dane!N217)</f>
        <v/>
      </c>
      <c r="M282" s="78" t="str">
        <f>IF(Dane!O217="","",Dane!O217)</f>
        <v/>
      </c>
      <c r="N282" s="78" t="str">
        <f>IF(Dane!P217="","",Dane!P217)</f>
        <v/>
      </c>
      <c r="O282" s="78" t="str">
        <f>IF(Dane!Q217="","",Dane!Q217)</f>
        <v/>
      </c>
      <c r="P282" s="78" t="str">
        <f>IF(Dane!R217="","",Dane!R217)</f>
        <v/>
      </c>
      <c r="Q282" s="78" t="str">
        <f>IF(Dane!S217="","",Dane!S217)</f>
        <v/>
      </c>
      <c r="R282" s="78" t="str">
        <f>IF(Dane!T217="","",Dane!T217)</f>
        <v/>
      </c>
      <c r="S282" s="78" t="str">
        <f>IF(Dane!U217="","",Dane!U217)</f>
        <v/>
      </c>
      <c r="T282" s="78" t="str">
        <f>IF(Dane!V217="","",Dane!V217)</f>
        <v/>
      </c>
      <c r="U282" s="78" t="str">
        <f>IF(Dane!W217="","",Dane!W217)</f>
        <v/>
      </c>
      <c r="V282" s="78" t="str">
        <f>IF(Dane!X217="","",Dane!X217)</f>
        <v/>
      </c>
      <c r="W282" s="78" t="str">
        <f>IF(Dane!Y217="","",Dane!Y217)</f>
        <v/>
      </c>
      <c r="X282" s="78" t="str">
        <f>IF(Dane!Z217="","",Dane!Z217)</f>
        <v/>
      </c>
      <c r="Y282" s="78" t="str">
        <f>IF(Dane!AA217="","",Dane!AA217)</f>
        <v/>
      </c>
      <c r="Z282" s="78" t="str">
        <f>IF(Dane!AB217="","",Dane!AB217)</f>
        <v/>
      </c>
      <c r="AA282" s="78" t="str">
        <f>IF(Dane!AC217="","",Dane!AC217)</f>
        <v/>
      </c>
      <c r="AB282" s="78" t="str">
        <f>IF(Dane!AD217="","",Dane!AD217)</f>
        <v/>
      </c>
      <c r="AC282" s="78" t="str">
        <f>IF(Dane!AE217="","",Dane!AE217)</f>
        <v/>
      </c>
      <c r="AD282" s="78" t="str">
        <f>IF(Dane!AF217="","",Dane!AF217)</f>
        <v/>
      </c>
      <c r="AE282" s="78" t="str">
        <f>IF(Dane!AG217="","",Dane!AG217)</f>
        <v/>
      </c>
      <c r="AF282" s="78" t="str">
        <f>IF(Dane!AH217="","",Dane!AH217)</f>
        <v/>
      </c>
      <c r="AG282" s="78" t="str">
        <f>IF(Dane!AI217="","",Dane!AI217)</f>
        <v/>
      </c>
      <c r="AH282" s="78" t="str">
        <f>IF(Dane!AJ217="","",Dane!AJ217)</f>
        <v/>
      </c>
      <c r="AI282" s="89"/>
      <c r="AJ282" s="88"/>
      <c r="AN282" s="67"/>
    </row>
    <row r="283" spans="1:40" s="62" customFormat="1">
      <c r="A283" s="84" t="str">
        <f>IF(Dane!C218="","",Dane!C218)</f>
        <v/>
      </c>
      <c r="B283" s="175" t="str">
        <f>IF(Dane!D218="","",Dane!D218)</f>
        <v/>
      </c>
      <c r="C283" s="243" t="str">
        <f>IF(Dane!E218="","",Dane!E218)</f>
        <v/>
      </c>
      <c r="D283" s="246" t="str">
        <f>IF(Dane!F218="","",Dane!F218)</f>
        <v/>
      </c>
      <c r="E283" s="78" t="str">
        <f>IF(Dane!G218="","",Dane!G218)</f>
        <v/>
      </c>
      <c r="F283" s="78" t="str">
        <f>IF(Dane!H218="","",Dane!H218)</f>
        <v/>
      </c>
      <c r="G283" s="78" t="str">
        <f>IF(Dane!I218="","",Dane!I218)</f>
        <v/>
      </c>
      <c r="H283" s="78" t="str">
        <f>IF(Dane!J218="","",Dane!J218)</f>
        <v/>
      </c>
      <c r="I283" s="78" t="str">
        <f>IF(Dane!K218="","",Dane!K218)</f>
        <v/>
      </c>
      <c r="J283" s="78" t="str">
        <f>IF(Dane!L218="","",Dane!L218)</f>
        <v/>
      </c>
      <c r="K283" s="78" t="str">
        <f>IF(Dane!M218="","",Dane!M218)</f>
        <v/>
      </c>
      <c r="L283" s="78" t="str">
        <f>IF(Dane!N218="","",Dane!N218)</f>
        <v/>
      </c>
      <c r="M283" s="78" t="str">
        <f>IF(Dane!O218="","",Dane!O218)</f>
        <v/>
      </c>
      <c r="N283" s="78" t="str">
        <f>IF(Dane!P218="","",Dane!P218)</f>
        <v/>
      </c>
      <c r="O283" s="78" t="str">
        <f>IF(Dane!Q218="","",Dane!Q218)</f>
        <v/>
      </c>
      <c r="P283" s="78" t="str">
        <f>IF(Dane!R218="","",Dane!R218)</f>
        <v/>
      </c>
      <c r="Q283" s="78" t="str">
        <f>IF(Dane!S218="","",Dane!S218)</f>
        <v/>
      </c>
      <c r="R283" s="78" t="str">
        <f>IF(Dane!T218="","",Dane!T218)</f>
        <v/>
      </c>
      <c r="S283" s="78" t="str">
        <f>IF(Dane!U218="","",Dane!U218)</f>
        <v/>
      </c>
      <c r="T283" s="78" t="str">
        <f>IF(Dane!V218="","",Dane!V218)</f>
        <v/>
      </c>
      <c r="U283" s="78" t="str">
        <f>IF(Dane!W218="","",Dane!W218)</f>
        <v/>
      </c>
      <c r="V283" s="78" t="str">
        <f>IF(Dane!X218="","",Dane!X218)</f>
        <v/>
      </c>
      <c r="W283" s="78" t="str">
        <f>IF(Dane!Y218="","",Dane!Y218)</f>
        <v/>
      </c>
      <c r="X283" s="78" t="str">
        <f>IF(Dane!Z218="","",Dane!Z218)</f>
        <v/>
      </c>
      <c r="Y283" s="78" t="str">
        <f>IF(Dane!AA218="","",Dane!AA218)</f>
        <v/>
      </c>
      <c r="Z283" s="78" t="str">
        <f>IF(Dane!AB218="","",Dane!AB218)</f>
        <v/>
      </c>
      <c r="AA283" s="78" t="str">
        <f>IF(Dane!AC218="","",Dane!AC218)</f>
        <v/>
      </c>
      <c r="AB283" s="78" t="str">
        <f>IF(Dane!AD218="","",Dane!AD218)</f>
        <v/>
      </c>
      <c r="AC283" s="78" t="str">
        <f>IF(Dane!AE218="","",Dane!AE218)</f>
        <v/>
      </c>
      <c r="AD283" s="78" t="str">
        <f>IF(Dane!AF218="","",Dane!AF218)</f>
        <v/>
      </c>
      <c r="AE283" s="78" t="str">
        <f>IF(Dane!AG218="","",Dane!AG218)</f>
        <v/>
      </c>
      <c r="AF283" s="78" t="str">
        <f>IF(Dane!AH218="","",Dane!AH218)</f>
        <v/>
      </c>
      <c r="AG283" s="78" t="str">
        <f>IF(Dane!AI218="","",Dane!AI218)</f>
        <v/>
      </c>
      <c r="AH283" s="78" t="str">
        <f>IF(Dane!AJ218="","",Dane!AJ218)</f>
        <v/>
      </c>
      <c r="AI283" s="89"/>
      <c r="AJ283" s="88"/>
      <c r="AN283" s="67"/>
    </row>
    <row r="284" spans="1:40" s="62" customFormat="1">
      <c r="A284" s="84" t="str">
        <f>IF(Dane!C219="","",Dane!C219)</f>
        <v/>
      </c>
      <c r="B284" s="175" t="str">
        <f>IF(Dane!D219="","",Dane!D219)</f>
        <v/>
      </c>
      <c r="C284" s="243" t="str">
        <f>IF(Dane!E219="","",Dane!E219)</f>
        <v/>
      </c>
      <c r="D284" s="246" t="str">
        <f>IF(Dane!F219="","",Dane!F219)</f>
        <v/>
      </c>
      <c r="E284" s="78" t="str">
        <f>IF(Dane!G219="","",Dane!G219)</f>
        <v/>
      </c>
      <c r="F284" s="78" t="str">
        <f>IF(Dane!H219="","",Dane!H219)</f>
        <v/>
      </c>
      <c r="G284" s="78" t="str">
        <f>IF(Dane!I219="","",Dane!I219)</f>
        <v/>
      </c>
      <c r="H284" s="78" t="str">
        <f>IF(Dane!J219="","",Dane!J219)</f>
        <v/>
      </c>
      <c r="I284" s="78" t="str">
        <f>IF(Dane!K219="","",Dane!K219)</f>
        <v/>
      </c>
      <c r="J284" s="78" t="str">
        <f>IF(Dane!L219="","",Dane!L219)</f>
        <v/>
      </c>
      <c r="K284" s="78" t="str">
        <f>IF(Dane!M219="","",Dane!M219)</f>
        <v/>
      </c>
      <c r="L284" s="78" t="str">
        <f>IF(Dane!N219="","",Dane!N219)</f>
        <v/>
      </c>
      <c r="M284" s="78" t="str">
        <f>IF(Dane!O219="","",Dane!O219)</f>
        <v/>
      </c>
      <c r="N284" s="78" t="str">
        <f>IF(Dane!P219="","",Dane!P219)</f>
        <v/>
      </c>
      <c r="O284" s="78" t="str">
        <f>IF(Dane!Q219="","",Dane!Q219)</f>
        <v/>
      </c>
      <c r="P284" s="78" t="str">
        <f>IF(Dane!R219="","",Dane!R219)</f>
        <v/>
      </c>
      <c r="Q284" s="78" t="str">
        <f>IF(Dane!S219="","",Dane!S219)</f>
        <v/>
      </c>
      <c r="R284" s="78" t="str">
        <f>IF(Dane!T219="","",Dane!T219)</f>
        <v/>
      </c>
      <c r="S284" s="78" t="str">
        <f>IF(Dane!U219="","",Dane!U219)</f>
        <v/>
      </c>
      <c r="T284" s="78" t="str">
        <f>IF(Dane!V219="","",Dane!V219)</f>
        <v/>
      </c>
      <c r="U284" s="78" t="str">
        <f>IF(Dane!W219="","",Dane!W219)</f>
        <v/>
      </c>
      <c r="V284" s="78" t="str">
        <f>IF(Dane!X219="","",Dane!X219)</f>
        <v/>
      </c>
      <c r="W284" s="78" t="str">
        <f>IF(Dane!Y219="","",Dane!Y219)</f>
        <v/>
      </c>
      <c r="X284" s="78" t="str">
        <f>IF(Dane!Z219="","",Dane!Z219)</f>
        <v/>
      </c>
      <c r="Y284" s="78" t="str">
        <f>IF(Dane!AA219="","",Dane!AA219)</f>
        <v/>
      </c>
      <c r="Z284" s="78" t="str">
        <f>IF(Dane!AB219="","",Dane!AB219)</f>
        <v/>
      </c>
      <c r="AA284" s="78" t="str">
        <f>IF(Dane!AC219="","",Dane!AC219)</f>
        <v/>
      </c>
      <c r="AB284" s="78" t="str">
        <f>IF(Dane!AD219="","",Dane!AD219)</f>
        <v/>
      </c>
      <c r="AC284" s="78" t="str">
        <f>IF(Dane!AE219="","",Dane!AE219)</f>
        <v/>
      </c>
      <c r="AD284" s="78" t="str">
        <f>IF(Dane!AF219="","",Dane!AF219)</f>
        <v/>
      </c>
      <c r="AE284" s="78" t="str">
        <f>IF(Dane!AG219="","",Dane!AG219)</f>
        <v/>
      </c>
      <c r="AF284" s="78" t="str">
        <f>IF(Dane!AH219="","",Dane!AH219)</f>
        <v/>
      </c>
      <c r="AG284" s="78" t="str">
        <f>IF(Dane!AI219="","",Dane!AI219)</f>
        <v/>
      </c>
      <c r="AH284" s="78" t="str">
        <f>IF(Dane!AJ219="","",Dane!AJ219)</f>
        <v/>
      </c>
      <c r="AI284" s="89"/>
      <c r="AJ284" s="88"/>
      <c r="AN284" s="67"/>
    </row>
    <row r="285" spans="1:40" s="61" customFormat="1">
      <c r="A285" s="84" t="str">
        <f>IF(Dane!C220="","",Dane!C220)</f>
        <v/>
      </c>
      <c r="B285" s="175" t="str">
        <f>IF(Dane!D220="","",Dane!D220)</f>
        <v/>
      </c>
      <c r="C285" s="243" t="str">
        <f>IF(Dane!E220="","",Dane!E220)</f>
        <v/>
      </c>
      <c r="D285" s="246" t="str">
        <f>IF(Dane!F220="","",Dane!F220)</f>
        <v/>
      </c>
      <c r="E285" s="78" t="str">
        <f>IF(Dane!G220="","",Dane!G220)</f>
        <v/>
      </c>
      <c r="F285" s="78" t="str">
        <f>IF(Dane!H220="","",Dane!H220)</f>
        <v/>
      </c>
      <c r="G285" s="78" t="str">
        <f>IF(Dane!I220="","",Dane!I220)</f>
        <v/>
      </c>
      <c r="H285" s="78" t="str">
        <f>IF(Dane!J220="","",Dane!J220)</f>
        <v/>
      </c>
      <c r="I285" s="78" t="str">
        <f>IF(Dane!K220="","",Dane!K220)</f>
        <v/>
      </c>
      <c r="J285" s="78" t="str">
        <f>IF(Dane!L220="","",Dane!L220)</f>
        <v/>
      </c>
      <c r="K285" s="78" t="str">
        <f>IF(Dane!M220="","",Dane!M220)</f>
        <v/>
      </c>
      <c r="L285" s="78" t="str">
        <f>IF(Dane!N220="","",Dane!N220)</f>
        <v/>
      </c>
      <c r="M285" s="78" t="str">
        <f>IF(Dane!O220="","",Dane!O220)</f>
        <v/>
      </c>
      <c r="N285" s="78" t="str">
        <f>IF(Dane!P220="","",Dane!P220)</f>
        <v/>
      </c>
      <c r="O285" s="78" t="str">
        <f>IF(Dane!Q220="","",Dane!Q220)</f>
        <v/>
      </c>
      <c r="P285" s="78" t="str">
        <f>IF(Dane!R220="","",Dane!R220)</f>
        <v/>
      </c>
      <c r="Q285" s="78" t="str">
        <f>IF(Dane!S220="","",Dane!S220)</f>
        <v/>
      </c>
      <c r="R285" s="78" t="str">
        <f>IF(Dane!T220="","",Dane!T220)</f>
        <v/>
      </c>
      <c r="S285" s="78" t="str">
        <f>IF(Dane!U220="","",Dane!U220)</f>
        <v/>
      </c>
      <c r="T285" s="78" t="str">
        <f>IF(Dane!V220="","",Dane!V220)</f>
        <v/>
      </c>
      <c r="U285" s="78" t="str">
        <f>IF(Dane!W220="","",Dane!W220)</f>
        <v/>
      </c>
      <c r="V285" s="78" t="str">
        <f>IF(Dane!X220="","",Dane!X220)</f>
        <v/>
      </c>
      <c r="W285" s="78" t="str">
        <f>IF(Dane!Y220="","",Dane!Y220)</f>
        <v/>
      </c>
      <c r="X285" s="78" t="str">
        <f>IF(Dane!Z220="","",Dane!Z220)</f>
        <v/>
      </c>
      <c r="Y285" s="78" t="str">
        <f>IF(Dane!AA220="","",Dane!AA220)</f>
        <v/>
      </c>
      <c r="Z285" s="78" t="str">
        <f>IF(Dane!AB220="","",Dane!AB220)</f>
        <v/>
      </c>
      <c r="AA285" s="78" t="str">
        <f>IF(Dane!AC220="","",Dane!AC220)</f>
        <v/>
      </c>
      <c r="AB285" s="78" t="str">
        <f>IF(Dane!AD220="","",Dane!AD220)</f>
        <v/>
      </c>
      <c r="AC285" s="78" t="str">
        <f>IF(Dane!AE220="","",Dane!AE220)</f>
        <v/>
      </c>
      <c r="AD285" s="78" t="str">
        <f>IF(Dane!AF220="","",Dane!AF220)</f>
        <v/>
      </c>
      <c r="AE285" s="78" t="str">
        <f>IF(Dane!AG220="","",Dane!AG220)</f>
        <v/>
      </c>
      <c r="AF285" s="78" t="str">
        <f>IF(Dane!AH220="","",Dane!AH220)</f>
        <v/>
      </c>
      <c r="AG285" s="78" t="str">
        <f>IF(Dane!AI220="","",Dane!AI220)</f>
        <v/>
      </c>
      <c r="AH285" s="78" t="str">
        <f>IF(Dane!AJ220="","",Dane!AJ220)</f>
        <v/>
      </c>
    </row>
    <row r="286" spans="1:40" s="61" customFormat="1">
      <c r="A286" s="84" t="str">
        <f>IF(Dane!C221="","",Dane!C221)</f>
        <v/>
      </c>
      <c r="B286" s="175" t="str">
        <f>IF(Dane!D221="","",Dane!D221)</f>
        <v/>
      </c>
      <c r="C286" s="243" t="str">
        <f>IF(Dane!E221="","",Dane!E221)</f>
        <v/>
      </c>
      <c r="D286" s="246" t="str">
        <f>IF(Dane!F221="","",Dane!F221)</f>
        <v/>
      </c>
      <c r="E286" s="78" t="str">
        <f>IF(Dane!G221="","",Dane!G221)</f>
        <v/>
      </c>
      <c r="F286" s="78" t="str">
        <f>IF(Dane!H221="","",Dane!H221)</f>
        <v/>
      </c>
      <c r="G286" s="78" t="str">
        <f>IF(Dane!I221="","",Dane!I221)</f>
        <v/>
      </c>
      <c r="H286" s="78" t="str">
        <f>IF(Dane!J221="","",Dane!J221)</f>
        <v/>
      </c>
      <c r="I286" s="78" t="str">
        <f>IF(Dane!K221="","",Dane!K221)</f>
        <v/>
      </c>
      <c r="J286" s="78" t="str">
        <f>IF(Dane!L221="","",Dane!L221)</f>
        <v/>
      </c>
      <c r="K286" s="78" t="str">
        <f>IF(Dane!M221="","",Dane!M221)</f>
        <v/>
      </c>
      <c r="L286" s="78" t="str">
        <f>IF(Dane!N221="","",Dane!N221)</f>
        <v/>
      </c>
      <c r="M286" s="78" t="str">
        <f>IF(Dane!O221="","",Dane!O221)</f>
        <v/>
      </c>
      <c r="N286" s="78" t="str">
        <f>IF(Dane!P221="","",Dane!P221)</f>
        <v/>
      </c>
      <c r="O286" s="78" t="str">
        <f>IF(Dane!Q221="","",Dane!Q221)</f>
        <v/>
      </c>
      <c r="P286" s="78" t="str">
        <f>IF(Dane!R221="","",Dane!R221)</f>
        <v/>
      </c>
      <c r="Q286" s="78" t="str">
        <f>IF(Dane!S221="","",Dane!S221)</f>
        <v/>
      </c>
      <c r="R286" s="78" t="str">
        <f>IF(Dane!T221="","",Dane!T221)</f>
        <v/>
      </c>
      <c r="S286" s="78" t="str">
        <f>IF(Dane!U221="","",Dane!U221)</f>
        <v/>
      </c>
      <c r="T286" s="78" t="str">
        <f>IF(Dane!V221="","",Dane!V221)</f>
        <v/>
      </c>
      <c r="U286" s="78" t="str">
        <f>IF(Dane!W221="","",Dane!W221)</f>
        <v/>
      </c>
      <c r="V286" s="78" t="str">
        <f>IF(Dane!X221="","",Dane!X221)</f>
        <v/>
      </c>
      <c r="W286" s="78" t="str">
        <f>IF(Dane!Y221="","",Dane!Y221)</f>
        <v/>
      </c>
      <c r="X286" s="78" t="str">
        <f>IF(Dane!Z221="","",Dane!Z221)</f>
        <v/>
      </c>
      <c r="Y286" s="78" t="str">
        <f>IF(Dane!AA221="","",Dane!AA221)</f>
        <v/>
      </c>
      <c r="Z286" s="78" t="str">
        <f>IF(Dane!AB221="","",Dane!AB221)</f>
        <v/>
      </c>
      <c r="AA286" s="78" t="str">
        <f>IF(Dane!AC221="","",Dane!AC221)</f>
        <v/>
      </c>
      <c r="AB286" s="78" t="str">
        <f>IF(Dane!AD221="","",Dane!AD221)</f>
        <v/>
      </c>
      <c r="AC286" s="78" t="str">
        <f>IF(Dane!AE221="","",Dane!AE221)</f>
        <v/>
      </c>
      <c r="AD286" s="78" t="str">
        <f>IF(Dane!AF221="","",Dane!AF221)</f>
        <v/>
      </c>
      <c r="AE286" s="78" t="str">
        <f>IF(Dane!AG221="","",Dane!AG221)</f>
        <v/>
      </c>
      <c r="AF286" s="78" t="str">
        <f>IF(Dane!AH221="","",Dane!AH221)</f>
        <v/>
      </c>
      <c r="AG286" s="78" t="str">
        <f>IF(Dane!AI221="","",Dane!AI221)</f>
        <v/>
      </c>
      <c r="AH286" s="78" t="str">
        <f>IF(Dane!AJ221="","",Dane!AJ221)</f>
        <v/>
      </c>
    </row>
    <row r="287" spans="1:40" s="61" customFormat="1">
      <c r="A287" s="84" t="str">
        <f>IF(Dane!C222="","",Dane!C222)</f>
        <v/>
      </c>
      <c r="B287" s="175" t="str">
        <f>IF(Dane!D222="","",Dane!D222)</f>
        <v/>
      </c>
      <c r="C287" s="243" t="str">
        <f>IF(Dane!E222="","",Dane!E222)</f>
        <v/>
      </c>
      <c r="D287" s="246" t="str">
        <f>IF(Dane!F222="","",Dane!F222)</f>
        <v/>
      </c>
      <c r="E287" s="78" t="str">
        <f>IF(Dane!G222="","",Dane!G222)</f>
        <v/>
      </c>
      <c r="F287" s="78" t="str">
        <f>IF(Dane!H222="","",Dane!H222)</f>
        <v/>
      </c>
      <c r="G287" s="78" t="str">
        <f>IF(Dane!I222="","",Dane!I222)</f>
        <v/>
      </c>
      <c r="H287" s="78" t="str">
        <f>IF(Dane!J222="","",Dane!J222)</f>
        <v/>
      </c>
      <c r="I287" s="78" t="str">
        <f>IF(Dane!K222="","",Dane!K222)</f>
        <v/>
      </c>
      <c r="J287" s="78" t="str">
        <f>IF(Dane!L222="","",Dane!L222)</f>
        <v/>
      </c>
      <c r="K287" s="78" t="str">
        <f>IF(Dane!M222="","",Dane!M222)</f>
        <v/>
      </c>
      <c r="L287" s="78" t="str">
        <f>IF(Dane!N222="","",Dane!N222)</f>
        <v/>
      </c>
      <c r="M287" s="78" t="str">
        <f>IF(Dane!O222="","",Dane!O222)</f>
        <v/>
      </c>
      <c r="N287" s="78" t="str">
        <f>IF(Dane!P222="","",Dane!P222)</f>
        <v/>
      </c>
      <c r="O287" s="78" t="str">
        <f>IF(Dane!Q222="","",Dane!Q222)</f>
        <v/>
      </c>
      <c r="P287" s="78" t="str">
        <f>IF(Dane!R222="","",Dane!R222)</f>
        <v/>
      </c>
      <c r="Q287" s="78" t="str">
        <f>IF(Dane!S222="","",Dane!S222)</f>
        <v/>
      </c>
      <c r="R287" s="78" t="str">
        <f>IF(Dane!T222="","",Dane!T222)</f>
        <v/>
      </c>
      <c r="S287" s="78" t="str">
        <f>IF(Dane!U222="","",Dane!U222)</f>
        <v/>
      </c>
      <c r="T287" s="78" t="str">
        <f>IF(Dane!V222="","",Dane!V222)</f>
        <v/>
      </c>
      <c r="U287" s="78" t="str">
        <f>IF(Dane!W222="","",Dane!W222)</f>
        <v/>
      </c>
      <c r="V287" s="78" t="str">
        <f>IF(Dane!X222="","",Dane!X222)</f>
        <v/>
      </c>
      <c r="W287" s="78" t="str">
        <f>IF(Dane!Y222="","",Dane!Y222)</f>
        <v/>
      </c>
      <c r="X287" s="78" t="str">
        <f>IF(Dane!Z222="","",Dane!Z222)</f>
        <v/>
      </c>
      <c r="Y287" s="78" t="str">
        <f>IF(Dane!AA222="","",Dane!AA222)</f>
        <v/>
      </c>
      <c r="Z287" s="78" t="str">
        <f>IF(Dane!AB222="","",Dane!AB222)</f>
        <v/>
      </c>
      <c r="AA287" s="78" t="str">
        <f>IF(Dane!AC222="","",Dane!AC222)</f>
        <v/>
      </c>
      <c r="AB287" s="78" t="str">
        <f>IF(Dane!AD222="","",Dane!AD222)</f>
        <v/>
      </c>
      <c r="AC287" s="78" t="str">
        <f>IF(Dane!AE222="","",Dane!AE222)</f>
        <v/>
      </c>
      <c r="AD287" s="78" t="str">
        <f>IF(Dane!AF222="","",Dane!AF222)</f>
        <v/>
      </c>
      <c r="AE287" s="78" t="str">
        <f>IF(Dane!AG222="","",Dane!AG222)</f>
        <v/>
      </c>
      <c r="AF287" s="78" t="str">
        <f>IF(Dane!AH222="","",Dane!AH222)</f>
        <v/>
      </c>
      <c r="AG287" s="78" t="str">
        <f>IF(Dane!AI222="","",Dane!AI222)</f>
        <v/>
      </c>
      <c r="AH287" s="78" t="str">
        <f>IF(Dane!AJ222="","",Dane!AJ222)</f>
        <v/>
      </c>
    </row>
    <row r="288" spans="1:40" s="62" customFormat="1">
      <c r="A288" s="95" t="str">
        <f>IF(Dane!C223="","",Dane!C223)</f>
        <v/>
      </c>
      <c r="B288" s="179" t="str">
        <f>IF(Dane!D223="","",Dane!D223)</f>
        <v/>
      </c>
      <c r="C288" s="244" t="str">
        <f>IF(Dane!E223="","",Dane!E223)</f>
        <v/>
      </c>
      <c r="D288" s="247" t="str">
        <f>IF(Dane!F223="","",Dane!F223)</f>
        <v/>
      </c>
      <c r="E288" s="109" t="str">
        <f>IF(Dane!G223="","",Dane!G223)</f>
        <v/>
      </c>
      <c r="F288" s="109" t="str">
        <f>IF(Dane!H223="","",Dane!H223)</f>
        <v/>
      </c>
      <c r="G288" s="109" t="str">
        <f>IF(Dane!I223="","",Dane!I223)</f>
        <v/>
      </c>
      <c r="H288" s="109" t="str">
        <f>IF(Dane!J223="","",Dane!J223)</f>
        <v/>
      </c>
      <c r="I288" s="109" t="str">
        <f>IF(Dane!K223="","",Dane!K223)</f>
        <v/>
      </c>
      <c r="J288" s="109" t="str">
        <f>IF(Dane!L223="","",Dane!L223)</f>
        <v/>
      </c>
      <c r="K288" s="109" t="str">
        <f>IF(Dane!M223="","",Dane!M223)</f>
        <v/>
      </c>
      <c r="L288" s="109" t="str">
        <f>IF(Dane!N223="","",Dane!N223)</f>
        <v/>
      </c>
      <c r="M288" s="109" t="str">
        <f>IF(Dane!O223="","",Dane!O223)</f>
        <v/>
      </c>
      <c r="N288" s="109" t="str">
        <f>IF(Dane!P223="","",Dane!P223)</f>
        <v/>
      </c>
      <c r="O288" s="109" t="str">
        <f>IF(Dane!Q223="","",Dane!Q223)</f>
        <v/>
      </c>
      <c r="P288" s="109" t="str">
        <f>IF(Dane!R223="","",Dane!R223)</f>
        <v/>
      </c>
      <c r="Q288" s="109" t="str">
        <f>IF(Dane!S223="","",Dane!S223)</f>
        <v/>
      </c>
      <c r="R288" s="109" t="str">
        <f>IF(Dane!T223="","",Dane!T223)</f>
        <v/>
      </c>
      <c r="S288" s="109" t="str">
        <f>IF(Dane!U223="","",Dane!U223)</f>
        <v/>
      </c>
      <c r="T288" s="109" t="str">
        <f>IF(Dane!V223="","",Dane!V223)</f>
        <v/>
      </c>
      <c r="U288" s="109" t="str">
        <f>IF(Dane!W223="","",Dane!W223)</f>
        <v/>
      </c>
      <c r="V288" s="109" t="str">
        <f>IF(Dane!X223="","",Dane!X223)</f>
        <v/>
      </c>
      <c r="W288" s="109" t="str">
        <f>IF(Dane!Y223="","",Dane!Y223)</f>
        <v/>
      </c>
      <c r="X288" s="109" t="str">
        <f>IF(Dane!Z223="","",Dane!Z223)</f>
        <v/>
      </c>
      <c r="Y288" s="109" t="str">
        <f>IF(Dane!AA223="","",Dane!AA223)</f>
        <v/>
      </c>
      <c r="Z288" s="109" t="str">
        <f>IF(Dane!AB223="","",Dane!AB223)</f>
        <v/>
      </c>
      <c r="AA288" s="109" t="str">
        <f>IF(Dane!AC223="","",Dane!AC223)</f>
        <v/>
      </c>
      <c r="AB288" s="109" t="str">
        <f>IF(Dane!AD223="","",Dane!AD223)</f>
        <v/>
      </c>
      <c r="AC288" s="109" t="str">
        <f>IF(Dane!AE223="","",Dane!AE223)</f>
        <v/>
      </c>
      <c r="AD288" s="109" t="str">
        <f>IF(Dane!AF223="","",Dane!AF223)</f>
        <v/>
      </c>
      <c r="AE288" s="109" t="str">
        <f>IF(Dane!AG223="","",Dane!AG223)</f>
        <v/>
      </c>
      <c r="AF288" s="109" t="str">
        <f>IF(Dane!AH223="","",Dane!AH223)</f>
        <v/>
      </c>
      <c r="AG288" s="109" t="str">
        <f>IF(Dane!AI223="","",Dane!AI223)</f>
        <v/>
      </c>
      <c r="AH288" s="109" t="str">
        <f>IF(Dane!AJ223="","",Dane!AJ223)</f>
        <v/>
      </c>
      <c r="AI288" s="89"/>
      <c r="AJ288" s="88"/>
      <c r="AN288" s="67"/>
    </row>
    <row r="289" spans="1:40" s="62" customFormat="1">
      <c r="A289" s="84" t="s">
        <v>172</v>
      </c>
      <c r="B289" s="175" t="s">
        <v>367</v>
      </c>
      <c r="C289" s="243" t="s">
        <v>30</v>
      </c>
      <c r="D289" s="243" t="s">
        <v>125</v>
      </c>
      <c r="E289" s="142" t="str">
        <f>IF(Dane!G224="","",Dane!G224)</f>
        <v/>
      </c>
      <c r="F289" s="142" t="str">
        <f>IF(Dane!H224="","",Dane!H224)</f>
        <v/>
      </c>
      <c r="G289" s="142" t="str">
        <f>IF(Dane!I224="","",Dane!I224)</f>
        <v/>
      </c>
      <c r="H289" s="142" t="str">
        <f>IF(Dane!J224="","",Dane!J224)</f>
        <v/>
      </c>
      <c r="I289" s="142" t="str">
        <f>IF(Dane!K224="","",Dane!K224)</f>
        <v/>
      </c>
      <c r="J289" s="142" t="str">
        <f>IF(Dane!L224="","",Dane!L224)</f>
        <v/>
      </c>
      <c r="K289" s="142" t="str">
        <f>IF(Dane!M224="","",Dane!M224)</f>
        <v/>
      </c>
      <c r="L289" s="142" t="str">
        <f>IF(Dane!N224="","",Dane!N224)</f>
        <v/>
      </c>
      <c r="M289" s="142" t="str">
        <f>IF(Dane!O224="","",Dane!O224)</f>
        <v/>
      </c>
      <c r="N289" s="142" t="str">
        <f>IF(Dane!P224="","",Dane!P224)</f>
        <v/>
      </c>
      <c r="O289" s="142" t="str">
        <f>IF(Dane!Q224="","",Dane!Q224)</f>
        <v/>
      </c>
      <c r="P289" s="142" t="str">
        <f>IF(Dane!R224="","",Dane!R224)</f>
        <v/>
      </c>
      <c r="Q289" s="142" t="str">
        <f>IF(Dane!S224="","",Dane!S224)</f>
        <v/>
      </c>
      <c r="R289" s="142" t="str">
        <f>IF(Dane!T224="","",Dane!T224)</f>
        <v/>
      </c>
      <c r="S289" s="142" t="str">
        <f>IF(Dane!U224="","",Dane!U224)</f>
        <v/>
      </c>
      <c r="T289" s="142" t="str">
        <f>IF(Dane!V224="","",Dane!V224)</f>
        <v/>
      </c>
      <c r="U289" s="142" t="str">
        <f>IF(Dane!W224="","",Dane!W224)</f>
        <v/>
      </c>
      <c r="V289" s="142" t="str">
        <f>IF(Dane!X224="","",Dane!X224)</f>
        <v/>
      </c>
      <c r="W289" s="142" t="str">
        <f>IF(Dane!Y224="","",Dane!Y224)</f>
        <v/>
      </c>
      <c r="X289" s="142" t="str">
        <f>IF(Dane!Z224="","",Dane!Z224)</f>
        <v/>
      </c>
      <c r="Y289" s="142" t="str">
        <f>IF(Dane!AA224="","",Dane!AA224)</f>
        <v/>
      </c>
      <c r="Z289" s="142" t="str">
        <f>IF(Dane!AB224="","",Dane!AB224)</f>
        <v/>
      </c>
      <c r="AA289" s="142" t="str">
        <f>IF(Dane!AC224="","",Dane!AC224)</f>
        <v/>
      </c>
      <c r="AB289" s="142" t="str">
        <f>IF(Dane!AD224="","",Dane!AD224)</f>
        <v/>
      </c>
      <c r="AC289" s="142" t="str">
        <f>IF(Dane!AE224="","",Dane!AE224)</f>
        <v/>
      </c>
      <c r="AD289" s="142" t="str">
        <f>IF(Dane!AF224="","",Dane!AF224)</f>
        <v/>
      </c>
      <c r="AE289" s="142" t="str">
        <f>IF(Dane!AG224="","",Dane!AG224)</f>
        <v/>
      </c>
      <c r="AF289" s="142" t="str">
        <f>IF(Dane!AH224="","",Dane!AH224)</f>
        <v/>
      </c>
      <c r="AG289" s="142" t="str">
        <f>IF(Dane!AI224="","",Dane!AI224)</f>
        <v/>
      </c>
      <c r="AH289" s="142" t="str">
        <f>IF(Dane!AJ224="","",Dane!AJ224)</f>
        <v/>
      </c>
      <c r="AI289" s="89"/>
      <c r="AJ289" s="88"/>
      <c r="AN289" s="67"/>
    </row>
    <row r="290" spans="1:40" s="354" customFormat="1" ht="19.5" customHeight="1">
      <c r="A290" s="353"/>
      <c r="B290" s="354" t="s">
        <v>174</v>
      </c>
    </row>
    <row r="291" spans="1:40" s="8" customFormat="1" ht="11.25" customHeight="1">
      <c r="A291" s="780" t="s">
        <v>98</v>
      </c>
      <c r="B291" s="782" t="s">
        <v>368</v>
      </c>
      <c r="C291" s="778" t="s">
        <v>87</v>
      </c>
      <c r="D291" s="778" t="s">
        <v>111</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Faza oper.</v>
      </c>
      <c r="U291" s="335" t="str">
        <f t="shared" si="168"/>
        <v>Faza oper.</v>
      </c>
      <c r="V291" s="335" t="str">
        <f t="shared" si="168"/>
        <v>Faza oper.</v>
      </c>
      <c r="W291" s="335" t="str">
        <f t="shared" si="168"/>
        <v>Faza oper.</v>
      </c>
      <c r="X291" s="335" t="str">
        <f t="shared" si="168"/>
        <v>Faza oper.</v>
      </c>
      <c r="Y291" s="335" t="str">
        <f t="shared" si="168"/>
        <v>Faza oper.</v>
      </c>
      <c r="Z291" s="335" t="str">
        <f t="shared" si="168"/>
        <v>Faza oper.</v>
      </c>
      <c r="AA291" s="335" t="str">
        <f t="shared" si="168"/>
        <v>Faza oper.</v>
      </c>
      <c r="AB291" s="335" t="str">
        <f t="shared" si="168"/>
        <v>Faza oper.</v>
      </c>
      <c r="AC291" s="335" t="str">
        <f t="shared" si="168"/>
        <v>Faza oper.</v>
      </c>
      <c r="AD291" s="335" t="str">
        <f t="shared" si="168"/>
        <v/>
      </c>
      <c r="AE291" s="335" t="str">
        <f t="shared" si="168"/>
        <v/>
      </c>
      <c r="AF291" s="335" t="str">
        <f t="shared" si="168"/>
        <v/>
      </c>
      <c r="AG291" s="335" t="str">
        <f t="shared" si="168"/>
        <v/>
      </c>
      <c r="AH291" s="335" t="str">
        <f t="shared" si="168"/>
        <v/>
      </c>
    </row>
    <row r="292" spans="1:40" s="8" customFormat="1" ht="11.25" customHeight="1">
      <c r="A292" s="781"/>
      <c r="B292" s="783"/>
      <c r="C292" s="786"/>
      <c r="D292" s="786"/>
      <c r="E292" s="12">
        <f t="shared" ref="E292:AH292" si="169">IF(G$84="","",G$84)</f>
        <v>2021</v>
      </c>
      <c r="F292" s="12">
        <f t="shared" si="169"/>
        <v>2022</v>
      </c>
      <c r="G292" s="12">
        <f t="shared" si="169"/>
        <v>2023</v>
      </c>
      <c r="H292" s="12">
        <f t="shared" si="169"/>
        <v>2024</v>
      </c>
      <c r="I292" s="12">
        <f t="shared" si="169"/>
        <v>2025</v>
      </c>
      <c r="J292" s="12">
        <f t="shared" si="169"/>
        <v>2026</v>
      </c>
      <c r="K292" s="12">
        <f t="shared" si="169"/>
        <v>2027</v>
      </c>
      <c r="L292" s="12">
        <f t="shared" si="169"/>
        <v>2028</v>
      </c>
      <c r="M292" s="12">
        <f t="shared" si="169"/>
        <v>2029</v>
      </c>
      <c r="N292" s="12">
        <f t="shared" si="169"/>
        <v>2030</v>
      </c>
      <c r="O292" s="12">
        <f t="shared" si="169"/>
        <v>2031</v>
      </c>
      <c r="P292" s="12">
        <f t="shared" si="169"/>
        <v>2032</v>
      </c>
      <c r="Q292" s="12">
        <f t="shared" si="169"/>
        <v>2033</v>
      </c>
      <c r="R292" s="12">
        <f t="shared" si="169"/>
        <v>2034</v>
      </c>
      <c r="S292" s="12">
        <f t="shared" si="169"/>
        <v>2035</v>
      </c>
      <c r="T292" s="12">
        <f t="shared" si="169"/>
        <v>2036</v>
      </c>
      <c r="U292" s="12">
        <f t="shared" si="169"/>
        <v>2037</v>
      </c>
      <c r="V292" s="12">
        <f t="shared" si="169"/>
        <v>2038</v>
      </c>
      <c r="W292" s="12">
        <f t="shared" si="169"/>
        <v>2039</v>
      </c>
      <c r="X292" s="12">
        <f t="shared" si="169"/>
        <v>2040</v>
      </c>
      <c r="Y292" s="12">
        <f t="shared" si="169"/>
        <v>2041</v>
      </c>
      <c r="Z292" s="12">
        <f t="shared" si="169"/>
        <v>2042</v>
      </c>
      <c r="AA292" s="12">
        <f t="shared" si="169"/>
        <v>2043</v>
      </c>
      <c r="AB292" s="12">
        <f t="shared" si="169"/>
        <v>2044</v>
      </c>
      <c r="AC292" s="12">
        <f t="shared" si="169"/>
        <v>2045</v>
      </c>
      <c r="AD292" s="12" t="str">
        <f t="shared" si="169"/>
        <v/>
      </c>
      <c r="AE292" s="12" t="str">
        <f t="shared" si="169"/>
        <v/>
      </c>
      <c r="AF292" s="12" t="str">
        <f t="shared" si="169"/>
        <v/>
      </c>
      <c r="AG292" s="12" t="str">
        <f t="shared" si="169"/>
        <v/>
      </c>
      <c r="AH292" s="12" t="str">
        <f t="shared" si="169"/>
        <v/>
      </c>
    </row>
    <row r="293" spans="1:40" s="62" customFormat="1">
      <c r="A293" s="90" t="str">
        <f>IF(Dane!C228="","",Dane!C228)</f>
        <v/>
      </c>
      <c r="B293" s="171" t="str">
        <f>IF(Dane!D228="","",Dane!D228)</f>
        <v/>
      </c>
      <c r="C293" s="242" t="str">
        <f>IF(Dane!E228="","",Dane!E228)</f>
        <v/>
      </c>
      <c r="D293" s="245" t="str">
        <f>IF(Dane!F228="","",Dane!F228)</f>
        <v/>
      </c>
      <c r="E293" s="74" t="str">
        <f>IF(Dane!G228="","",Dane!G228)</f>
        <v/>
      </c>
      <c r="F293" s="74" t="str">
        <f>IF(Dane!H228="","",Dane!H228)</f>
        <v/>
      </c>
      <c r="G293" s="74" t="str">
        <f>IF(Dane!I228="","",Dane!I228)</f>
        <v/>
      </c>
      <c r="H293" s="74" t="str">
        <f>IF(Dane!J228="","",Dane!J228)</f>
        <v/>
      </c>
      <c r="I293" s="74" t="str">
        <f>IF(Dane!K228="","",Dane!K228)</f>
        <v/>
      </c>
      <c r="J293" s="74" t="str">
        <f>IF(Dane!L228="","",Dane!L228)</f>
        <v/>
      </c>
      <c r="K293" s="74" t="str">
        <f>IF(Dane!M228="","",Dane!M228)</f>
        <v/>
      </c>
      <c r="L293" s="74" t="str">
        <f>IF(Dane!N228="","",Dane!N228)</f>
        <v/>
      </c>
      <c r="M293" s="74" t="str">
        <f>IF(Dane!O228="","",Dane!O228)</f>
        <v/>
      </c>
      <c r="N293" s="74" t="str">
        <f>IF(Dane!P228="","",Dane!P228)</f>
        <v/>
      </c>
      <c r="O293" s="74" t="str">
        <f>IF(Dane!Q228="","",Dane!Q228)</f>
        <v/>
      </c>
      <c r="P293" s="74" t="str">
        <f>IF(Dane!R228="","",Dane!R228)</f>
        <v/>
      </c>
      <c r="Q293" s="74" t="str">
        <f>IF(Dane!S228="","",Dane!S228)</f>
        <v/>
      </c>
      <c r="R293" s="74" t="str">
        <f>IF(Dane!T228="","",Dane!T228)</f>
        <v/>
      </c>
      <c r="S293" s="74" t="str">
        <f>IF(Dane!U228="","",Dane!U228)</f>
        <v/>
      </c>
      <c r="T293" s="74" t="str">
        <f>IF(Dane!V228="","",Dane!V228)</f>
        <v/>
      </c>
      <c r="U293" s="74" t="str">
        <f>IF(Dane!W228="","",Dane!W228)</f>
        <v/>
      </c>
      <c r="V293" s="74" t="str">
        <f>IF(Dane!X228="","",Dane!X228)</f>
        <v/>
      </c>
      <c r="W293" s="74" t="str">
        <f>IF(Dane!Y228="","",Dane!Y228)</f>
        <v/>
      </c>
      <c r="X293" s="74" t="str">
        <f>IF(Dane!Z228="","",Dane!Z228)</f>
        <v/>
      </c>
      <c r="Y293" s="74" t="str">
        <f>IF(Dane!AA228="","",Dane!AA228)</f>
        <v/>
      </c>
      <c r="Z293" s="74" t="str">
        <f>IF(Dane!AB228="","",Dane!AB228)</f>
        <v/>
      </c>
      <c r="AA293" s="74" t="str">
        <f>IF(Dane!AC228="","",Dane!AC228)</f>
        <v/>
      </c>
      <c r="AB293" s="74" t="str">
        <f>IF(Dane!AD228="","",Dane!AD228)</f>
        <v/>
      </c>
      <c r="AC293" s="74" t="str">
        <f>IF(Dane!AE228="","",Dane!AE228)</f>
        <v/>
      </c>
      <c r="AD293" s="74" t="str">
        <f>IF(Dane!AF228="","",Dane!AF228)</f>
        <v/>
      </c>
      <c r="AE293" s="74" t="str">
        <f>IF(Dane!AG228="","",Dane!AG228)</f>
        <v/>
      </c>
      <c r="AF293" s="74" t="str">
        <f>IF(Dane!AH228="","",Dane!AH228)</f>
        <v/>
      </c>
      <c r="AG293" s="74" t="str">
        <f>IF(Dane!AI228="","",Dane!AI228)</f>
        <v/>
      </c>
      <c r="AH293" s="74" t="str">
        <f>IF(Dane!AJ228="","",Dane!AJ228)</f>
        <v/>
      </c>
      <c r="AI293" s="89"/>
      <c r="AJ293" s="88"/>
      <c r="AN293" s="67"/>
    </row>
    <row r="294" spans="1:40" s="62" customFormat="1">
      <c r="A294" s="84" t="str">
        <f>IF(Dane!C229="","",Dane!C229)</f>
        <v/>
      </c>
      <c r="B294" s="175" t="str">
        <f>IF(Dane!D229="","",Dane!D229)</f>
        <v/>
      </c>
      <c r="C294" s="243" t="str">
        <f>IF(Dane!E229="","",Dane!E229)</f>
        <v/>
      </c>
      <c r="D294" s="246" t="str">
        <f>IF(Dane!F229="","",Dane!F229)</f>
        <v/>
      </c>
      <c r="E294" s="78" t="str">
        <f>IF(Dane!G229="","",Dane!G229)</f>
        <v/>
      </c>
      <c r="F294" s="78" t="str">
        <f>IF(Dane!H229="","",Dane!H229)</f>
        <v/>
      </c>
      <c r="G294" s="78" t="str">
        <f>IF(Dane!I229="","",Dane!I229)</f>
        <v/>
      </c>
      <c r="H294" s="78" t="str">
        <f>IF(Dane!J229="","",Dane!J229)</f>
        <v/>
      </c>
      <c r="I294" s="78" t="str">
        <f>IF(Dane!K229="","",Dane!K229)</f>
        <v/>
      </c>
      <c r="J294" s="78" t="str">
        <f>IF(Dane!L229="","",Dane!L229)</f>
        <v/>
      </c>
      <c r="K294" s="78" t="str">
        <f>IF(Dane!M229="","",Dane!M229)</f>
        <v/>
      </c>
      <c r="L294" s="78" t="str">
        <f>IF(Dane!N229="","",Dane!N229)</f>
        <v/>
      </c>
      <c r="M294" s="78" t="str">
        <f>IF(Dane!O229="","",Dane!O229)</f>
        <v/>
      </c>
      <c r="N294" s="78" t="str">
        <f>IF(Dane!P229="","",Dane!P229)</f>
        <v/>
      </c>
      <c r="O294" s="78" t="str">
        <f>IF(Dane!Q229="","",Dane!Q229)</f>
        <v/>
      </c>
      <c r="P294" s="78" t="str">
        <f>IF(Dane!R229="","",Dane!R229)</f>
        <v/>
      </c>
      <c r="Q294" s="78" t="str">
        <f>IF(Dane!S229="","",Dane!S229)</f>
        <v/>
      </c>
      <c r="R294" s="78" t="str">
        <f>IF(Dane!T229="","",Dane!T229)</f>
        <v/>
      </c>
      <c r="S294" s="78" t="str">
        <f>IF(Dane!U229="","",Dane!U229)</f>
        <v/>
      </c>
      <c r="T294" s="78" t="str">
        <f>IF(Dane!V229="","",Dane!V229)</f>
        <v/>
      </c>
      <c r="U294" s="78" t="str">
        <f>IF(Dane!W229="","",Dane!W229)</f>
        <v/>
      </c>
      <c r="V294" s="78" t="str">
        <f>IF(Dane!X229="","",Dane!X229)</f>
        <v/>
      </c>
      <c r="W294" s="78" t="str">
        <f>IF(Dane!Y229="","",Dane!Y229)</f>
        <v/>
      </c>
      <c r="X294" s="78" t="str">
        <f>IF(Dane!Z229="","",Dane!Z229)</f>
        <v/>
      </c>
      <c r="Y294" s="78" t="str">
        <f>IF(Dane!AA229="","",Dane!AA229)</f>
        <v/>
      </c>
      <c r="Z294" s="78" t="str">
        <f>IF(Dane!AB229="","",Dane!AB229)</f>
        <v/>
      </c>
      <c r="AA294" s="78" t="str">
        <f>IF(Dane!AC229="","",Dane!AC229)</f>
        <v/>
      </c>
      <c r="AB294" s="78" t="str">
        <f>IF(Dane!AD229="","",Dane!AD229)</f>
        <v/>
      </c>
      <c r="AC294" s="78" t="str">
        <f>IF(Dane!AE229="","",Dane!AE229)</f>
        <v/>
      </c>
      <c r="AD294" s="78" t="str">
        <f>IF(Dane!AF229="","",Dane!AF229)</f>
        <v/>
      </c>
      <c r="AE294" s="78" t="str">
        <f>IF(Dane!AG229="","",Dane!AG229)</f>
        <v/>
      </c>
      <c r="AF294" s="78" t="str">
        <f>IF(Dane!AH229="","",Dane!AH229)</f>
        <v/>
      </c>
      <c r="AG294" s="78" t="str">
        <f>IF(Dane!AI229="","",Dane!AI229)</f>
        <v/>
      </c>
      <c r="AH294" s="78" t="str">
        <f>IF(Dane!AJ229="","",Dane!AJ229)</f>
        <v/>
      </c>
      <c r="AI294" s="89"/>
      <c r="AJ294" s="88"/>
      <c r="AN294" s="67"/>
    </row>
    <row r="295" spans="1:40" s="62" customFormat="1">
      <c r="A295" s="84" t="str">
        <f>IF(Dane!C230="","",Dane!C230)</f>
        <v/>
      </c>
      <c r="B295" s="175" t="str">
        <f>IF(Dane!D230="","",Dane!D230)</f>
        <v/>
      </c>
      <c r="C295" s="243" t="str">
        <f>IF(Dane!E230="","",Dane!E230)</f>
        <v/>
      </c>
      <c r="D295" s="246" t="str">
        <f>IF(Dane!F230="","",Dane!F230)</f>
        <v/>
      </c>
      <c r="E295" s="78" t="str">
        <f>IF(Dane!G230="","",Dane!G230)</f>
        <v/>
      </c>
      <c r="F295" s="78" t="str">
        <f>IF(Dane!H230="","",Dane!H230)</f>
        <v/>
      </c>
      <c r="G295" s="78" t="str">
        <f>IF(Dane!I230="","",Dane!I230)</f>
        <v/>
      </c>
      <c r="H295" s="78" t="str">
        <f>IF(Dane!J230="","",Dane!J230)</f>
        <v/>
      </c>
      <c r="I295" s="78" t="str">
        <f>IF(Dane!K230="","",Dane!K230)</f>
        <v/>
      </c>
      <c r="J295" s="78" t="str">
        <f>IF(Dane!L230="","",Dane!L230)</f>
        <v/>
      </c>
      <c r="K295" s="78" t="str">
        <f>IF(Dane!M230="","",Dane!M230)</f>
        <v/>
      </c>
      <c r="L295" s="78" t="str">
        <f>IF(Dane!N230="","",Dane!N230)</f>
        <v/>
      </c>
      <c r="M295" s="78" t="str">
        <f>IF(Dane!O230="","",Dane!O230)</f>
        <v/>
      </c>
      <c r="N295" s="78" t="str">
        <f>IF(Dane!P230="","",Dane!P230)</f>
        <v/>
      </c>
      <c r="O295" s="78" t="str">
        <f>IF(Dane!Q230="","",Dane!Q230)</f>
        <v/>
      </c>
      <c r="P295" s="78" t="str">
        <f>IF(Dane!R230="","",Dane!R230)</f>
        <v/>
      </c>
      <c r="Q295" s="78" t="str">
        <f>IF(Dane!S230="","",Dane!S230)</f>
        <v/>
      </c>
      <c r="R295" s="78" t="str">
        <f>IF(Dane!T230="","",Dane!T230)</f>
        <v/>
      </c>
      <c r="S295" s="78" t="str">
        <f>IF(Dane!U230="","",Dane!U230)</f>
        <v/>
      </c>
      <c r="T295" s="78" t="str">
        <f>IF(Dane!V230="","",Dane!V230)</f>
        <v/>
      </c>
      <c r="U295" s="78" t="str">
        <f>IF(Dane!W230="","",Dane!W230)</f>
        <v/>
      </c>
      <c r="V295" s="78" t="str">
        <f>IF(Dane!X230="","",Dane!X230)</f>
        <v/>
      </c>
      <c r="W295" s="78" t="str">
        <f>IF(Dane!Y230="","",Dane!Y230)</f>
        <v/>
      </c>
      <c r="X295" s="78" t="str">
        <f>IF(Dane!Z230="","",Dane!Z230)</f>
        <v/>
      </c>
      <c r="Y295" s="78" t="str">
        <f>IF(Dane!AA230="","",Dane!AA230)</f>
        <v/>
      </c>
      <c r="Z295" s="78" t="str">
        <f>IF(Dane!AB230="","",Dane!AB230)</f>
        <v/>
      </c>
      <c r="AA295" s="78" t="str">
        <f>IF(Dane!AC230="","",Dane!AC230)</f>
        <v/>
      </c>
      <c r="AB295" s="78" t="str">
        <f>IF(Dane!AD230="","",Dane!AD230)</f>
        <v/>
      </c>
      <c r="AC295" s="78" t="str">
        <f>IF(Dane!AE230="","",Dane!AE230)</f>
        <v/>
      </c>
      <c r="AD295" s="78" t="str">
        <f>IF(Dane!AF230="","",Dane!AF230)</f>
        <v/>
      </c>
      <c r="AE295" s="78" t="str">
        <f>IF(Dane!AG230="","",Dane!AG230)</f>
        <v/>
      </c>
      <c r="AF295" s="78" t="str">
        <f>IF(Dane!AH230="","",Dane!AH230)</f>
        <v/>
      </c>
      <c r="AG295" s="78" t="str">
        <f>IF(Dane!AI230="","",Dane!AI230)</f>
        <v/>
      </c>
      <c r="AH295" s="78" t="str">
        <f>IF(Dane!AJ230="","",Dane!AJ230)</f>
        <v/>
      </c>
      <c r="AI295" s="89"/>
      <c r="AJ295" s="88"/>
      <c r="AN295" s="67"/>
    </row>
    <row r="296" spans="1:40" s="62" customFormat="1">
      <c r="A296" s="84" t="str">
        <f>IF(Dane!C231="","",Dane!C231)</f>
        <v/>
      </c>
      <c r="B296" s="175" t="str">
        <f>IF(Dane!D231="","",Dane!D231)</f>
        <v/>
      </c>
      <c r="C296" s="243" t="str">
        <f>IF(Dane!E231="","",Dane!E231)</f>
        <v/>
      </c>
      <c r="D296" s="246" t="str">
        <f>IF(Dane!F231="","",Dane!F231)</f>
        <v/>
      </c>
      <c r="E296" s="78" t="str">
        <f>IF(Dane!G231="","",Dane!G231)</f>
        <v/>
      </c>
      <c r="F296" s="78" t="str">
        <f>IF(Dane!H231="","",Dane!H231)</f>
        <v/>
      </c>
      <c r="G296" s="78" t="str">
        <f>IF(Dane!I231="","",Dane!I231)</f>
        <v/>
      </c>
      <c r="H296" s="78" t="str">
        <f>IF(Dane!J231="","",Dane!J231)</f>
        <v/>
      </c>
      <c r="I296" s="78" t="str">
        <f>IF(Dane!K231="","",Dane!K231)</f>
        <v/>
      </c>
      <c r="J296" s="78" t="str">
        <f>IF(Dane!L231="","",Dane!L231)</f>
        <v/>
      </c>
      <c r="K296" s="78" t="str">
        <f>IF(Dane!M231="","",Dane!M231)</f>
        <v/>
      </c>
      <c r="L296" s="78" t="str">
        <f>IF(Dane!N231="","",Dane!N231)</f>
        <v/>
      </c>
      <c r="M296" s="78" t="str">
        <f>IF(Dane!O231="","",Dane!O231)</f>
        <v/>
      </c>
      <c r="N296" s="78" t="str">
        <f>IF(Dane!P231="","",Dane!P231)</f>
        <v/>
      </c>
      <c r="O296" s="78" t="str">
        <f>IF(Dane!Q231="","",Dane!Q231)</f>
        <v/>
      </c>
      <c r="P296" s="78" t="str">
        <f>IF(Dane!R231="","",Dane!R231)</f>
        <v/>
      </c>
      <c r="Q296" s="78" t="str">
        <f>IF(Dane!S231="","",Dane!S231)</f>
        <v/>
      </c>
      <c r="R296" s="78" t="str">
        <f>IF(Dane!T231="","",Dane!T231)</f>
        <v/>
      </c>
      <c r="S296" s="78" t="str">
        <f>IF(Dane!U231="","",Dane!U231)</f>
        <v/>
      </c>
      <c r="T296" s="78" t="str">
        <f>IF(Dane!V231="","",Dane!V231)</f>
        <v/>
      </c>
      <c r="U296" s="78" t="str">
        <f>IF(Dane!W231="","",Dane!W231)</f>
        <v/>
      </c>
      <c r="V296" s="78" t="str">
        <f>IF(Dane!X231="","",Dane!X231)</f>
        <v/>
      </c>
      <c r="W296" s="78" t="str">
        <f>IF(Dane!Y231="","",Dane!Y231)</f>
        <v/>
      </c>
      <c r="X296" s="78" t="str">
        <f>IF(Dane!Z231="","",Dane!Z231)</f>
        <v/>
      </c>
      <c r="Y296" s="78" t="str">
        <f>IF(Dane!AA231="","",Dane!AA231)</f>
        <v/>
      </c>
      <c r="Z296" s="78" t="str">
        <f>IF(Dane!AB231="","",Dane!AB231)</f>
        <v/>
      </c>
      <c r="AA296" s="78" t="str">
        <f>IF(Dane!AC231="","",Dane!AC231)</f>
        <v/>
      </c>
      <c r="AB296" s="78" t="str">
        <f>IF(Dane!AD231="","",Dane!AD231)</f>
        <v/>
      </c>
      <c r="AC296" s="78" t="str">
        <f>IF(Dane!AE231="","",Dane!AE231)</f>
        <v/>
      </c>
      <c r="AD296" s="78" t="str">
        <f>IF(Dane!AF231="","",Dane!AF231)</f>
        <v/>
      </c>
      <c r="AE296" s="78" t="str">
        <f>IF(Dane!AG231="","",Dane!AG231)</f>
        <v/>
      </c>
      <c r="AF296" s="78" t="str">
        <f>IF(Dane!AH231="","",Dane!AH231)</f>
        <v/>
      </c>
      <c r="AG296" s="78" t="str">
        <f>IF(Dane!AI231="","",Dane!AI231)</f>
        <v/>
      </c>
      <c r="AH296" s="78" t="str">
        <f>IF(Dane!AJ231="","",Dane!AJ231)</f>
        <v/>
      </c>
      <c r="AI296" s="89"/>
      <c r="AJ296" s="88"/>
      <c r="AN296" s="67"/>
    </row>
    <row r="297" spans="1:40" s="62" customFormat="1">
      <c r="A297" s="84" t="str">
        <f>IF(Dane!C232="","",Dane!C232)</f>
        <v/>
      </c>
      <c r="B297" s="175" t="str">
        <f>IF(Dane!D232="","",Dane!D232)</f>
        <v/>
      </c>
      <c r="C297" s="243" t="str">
        <f>IF(Dane!E232="","",Dane!E232)</f>
        <v/>
      </c>
      <c r="D297" s="246" t="str">
        <f>IF(Dane!F232="","",Dane!F232)</f>
        <v/>
      </c>
      <c r="E297" s="78" t="str">
        <f>IF(Dane!G232="","",Dane!G232)</f>
        <v/>
      </c>
      <c r="F297" s="78" t="str">
        <f>IF(Dane!H232="","",Dane!H232)</f>
        <v/>
      </c>
      <c r="G297" s="78" t="str">
        <f>IF(Dane!I232="","",Dane!I232)</f>
        <v/>
      </c>
      <c r="H297" s="78" t="str">
        <f>IF(Dane!J232="","",Dane!J232)</f>
        <v/>
      </c>
      <c r="I297" s="78" t="str">
        <f>IF(Dane!K232="","",Dane!K232)</f>
        <v/>
      </c>
      <c r="J297" s="78" t="str">
        <f>IF(Dane!L232="","",Dane!L232)</f>
        <v/>
      </c>
      <c r="K297" s="78" t="str">
        <f>IF(Dane!M232="","",Dane!M232)</f>
        <v/>
      </c>
      <c r="L297" s="78" t="str">
        <f>IF(Dane!N232="","",Dane!N232)</f>
        <v/>
      </c>
      <c r="M297" s="78" t="str">
        <f>IF(Dane!O232="","",Dane!O232)</f>
        <v/>
      </c>
      <c r="N297" s="78" t="str">
        <f>IF(Dane!P232="","",Dane!P232)</f>
        <v/>
      </c>
      <c r="O297" s="78" t="str">
        <f>IF(Dane!Q232="","",Dane!Q232)</f>
        <v/>
      </c>
      <c r="P297" s="78" t="str">
        <f>IF(Dane!R232="","",Dane!R232)</f>
        <v/>
      </c>
      <c r="Q297" s="78" t="str">
        <f>IF(Dane!S232="","",Dane!S232)</f>
        <v/>
      </c>
      <c r="R297" s="78" t="str">
        <f>IF(Dane!T232="","",Dane!T232)</f>
        <v/>
      </c>
      <c r="S297" s="78" t="str">
        <f>IF(Dane!U232="","",Dane!U232)</f>
        <v/>
      </c>
      <c r="T297" s="78" t="str">
        <f>IF(Dane!V232="","",Dane!V232)</f>
        <v/>
      </c>
      <c r="U297" s="78" t="str">
        <f>IF(Dane!W232="","",Dane!W232)</f>
        <v/>
      </c>
      <c r="V297" s="78" t="str">
        <f>IF(Dane!X232="","",Dane!X232)</f>
        <v/>
      </c>
      <c r="W297" s="78" t="str">
        <f>IF(Dane!Y232="","",Dane!Y232)</f>
        <v/>
      </c>
      <c r="X297" s="78" t="str">
        <f>IF(Dane!Z232="","",Dane!Z232)</f>
        <v/>
      </c>
      <c r="Y297" s="78" t="str">
        <f>IF(Dane!AA232="","",Dane!AA232)</f>
        <v/>
      </c>
      <c r="Z297" s="78" t="str">
        <f>IF(Dane!AB232="","",Dane!AB232)</f>
        <v/>
      </c>
      <c r="AA297" s="78" t="str">
        <f>IF(Dane!AC232="","",Dane!AC232)</f>
        <v/>
      </c>
      <c r="AB297" s="78" t="str">
        <f>IF(Dane!AD232="","",Dane!AD232)</f>
        <v/>
      </c>
      <c r="AC297" s="78" t="str">
        <f>IF(Dane!AE232="","",Dane!AE232)</f>
        <v/>
      </c>
      <c r="AD297" s="78" t="str">
        <f>IF(Dane!AF232="","",Dane!AF232)</f>
        <v/>
      </c>
      <c r="AE297" s="78" t="str">
        <f>IF(Dane!AG232="","",Dane!AG232)</f>
        <v/>
      </c>
      <c r="AF297" s="78" t="str">
        <f>IF(Dane!AH232="","",Dane!AH232)</f>
        <v/>
      </c>
      <c r="AG297" s="78" t="str">
        <f>IF(Dane!AI232="","",Dane!AI232)</f>
        <v/>
      </c>
      <c r="AH297" s="78" t="str">
        <f>IF(Dane!AJ232="","",Dane!AJ232)</f>
        <v/>
      </c>
      <c r="AI297" s="89"/>
      <c r="AJ297" s="88"/>
      <c r="AN297" s="67"/>
    </row>
    <row r="298" spans="1:40" s="62" customFormat="1">
      <c r="A298" s="84" t="str">
        <f>IF(Dane!C233="","",Dane!C233)</f>
        <v/>
      </c>
      <c r="B298" s="175" t="str">
        <f>IF(Dane!D233="","",Dane!D233)</f>
        <v/>
      </c>
      <c r="C298" s="243" t="str">
        <f>IF(Dane!E233="","",Dane!E233)</f>
        <v/>
      </c>
      <c r="D298" s="246" t="str">
        <f>IF(Dane!F233="","",Dane!F233)</f>
        <v/>
      </c>
      <c r="E298" s="78" t="str">
        <f>IF(Dane!G233="","",Dane!G233)</f>
        <v/>
      </c>
      <c r="F298" s="78" t="str">
        <f>IF(Dane!H233="","",Dane!H233)</f>
        <v/>
      </c>
      <c r="G298" s="78" t="str">
        <f>IF(Dane!I233="","",Dane!I233)</f>
        <v/>
      </c>
      <c r="H298" s="78" t="str">
        <f>IF(Dane!J233="","",Dane!J233)</f>
        <v/>
      </c>
      <c r="I298" s="78" t="str">
        <f>IF(Dane!K233="","",Dane!K233)</f>
        <v/>
      </c>
      <c r="J298" s="78" t="str">
        <f>IF(Dane!L233="","",Dane!L233)</f>
        <v/>
      </c>
      <c r="K298" s="78" t="str">
        <f>IF(Dane!M233="","",Dane!M233)</f>
        <v/>
      </c>
      <c r="L298" s="78" t="str">
        <f>IF(Dane!N233="","",Dane!N233)</f>
        <v/>
      </c>
      <c r="M298" s="78" t="str">
        <f>IF(Dane!O233="","",Dane!O233)</f>
        <v/>
      </c>
      <c r="N298" s="78" t="str">
        <f>IF(Dane!P233="","",Dane!P233)</f>
        <v/>
      </c>
      <c r="O298" s="78" t="str">
        <f>IF(Dane!Q233="","",Dane!Q233)</f>
        <v/>
      </c>
      <c r="P298" s="78" t="str">
        <f>IF(Dane!R233="","",Dane!R233)</f>
        <v/>
      </c>
      <c r="Q298" s="78" t="str">
        <f>IF(Dane!S233="","",Dane!S233)</f>
        <v/>
      </c>
      <c r="R298" s="78" t="str">
        <f>IF(Dane!T233="","",Dane!T233)</f>
        <v/>
      </c>
      <c r="S298" s="78" t="str">
        <f>IF(Dane!U233="","",Dane!U233)</f>
        <v/>
      </c>
      <c r="T298" s="78" t="str">
        <f>IF(Dane!V233="","",Dane!V233)</f>
        <v/>
      </c>
      <c r="U298" s="78" t="str">
        <f>IF(Dane!W233="","",Dane!W233)</f>
        <v/>
      </c>
      <c r="V298" s="78" t="str">
        <f>IF(Dane!X233="","",Dane!X233)</f>
        <v/>
      </c>
      <c r="W298" s="78" t="str">
        <f>IF(Dane!Y233="","",Dane!Y233)</f>
        <v/>
      </c>
      <c r="X298" s="78" t="str">
        <f>IF(Dane!Z233="","",Dane!Z233)</f>
        <v/>
      </c>
      <c r="Y298" s="78" t="str">
        <f>IF(Dane!AA233="","",Dane!AA233)</f>
        <v/>
      </c>
      <c r="Z298" s="78" t="str">
        <f>IF(Dane!AB233="","",Dane!AB233)</f>
        <v/>
      </c>
      <c r="AA298" s="78" t="str">
        <f>IF(Dane!AC233="","",Dane!AC233)</f>
        <v/>
      </c>
      <c r="AB298" s="78" t="str">
        <f>IF(Dane!AD233="","",Dane!AD233)</f>
        <v/>
      </c>
      <c r="AC298" s="78" t="str">
        <f>IF(Dane!AE233="","",Dane!AE233)</f>
        <v/>
      </c>
      <c r="AD298" s="78" t="str">
        <f>IF(Dane!AF233="","",Dane!AF233)</f>
        <v/>
      </c>
      <c r="AE298" s="78" t="str">
        <f>IF(Dane!AG233="","",Dane!AG233)</f>
        <v/>
      </c>
      <c r="AF298" s="78" t="str">
        <f>IF(Dane!AH233="","",Dane!AH233)</f>
        <v/>
      </c>
      <c r="AG298" s="78" t="str">
        <f>IF(Dane!AI233="","",Dane!AI233)</f>
        <v/>
      </c>
      <c r="AH298" s="78" t="str">
        <f>IF(Dane!AJ233="","",Dane!AJ233)</f>
        <v/>
      </c>
      <c r="AI298" s="89"/>
      <c r="AJ298" s="88"/>
      <c r="AN298" s="67"/>
    </row>
    <row r="299" spans="1:40" s="61" customFormat="1">
      <c r="A299" s="84" t="str">
        <f>IF(Dane!C234="","",Dane!C234)</f>
        <v/>
      </c>
      <c r="B299" s="175" t="str">
        <f>IF(Dane!D234="","",Dane!D234)</f>
        <v/>
      </c>
      <c r="C299" s="243" t="str">
        <f>IF(Dane!E234="","",Dane!E234)</f>
        <v/>
      </c>
      <c r="D299" s="246" t="str">
        <f>IF(Dane!F234="","",Dane!F234)</f>
        <v/>
      </c>
      <c r="E299" s="78" t="str">
        <f>IF(Dane!G234="","",Dane!G234)</f>
        <v/>
      </c>
      <c r="F299" s="78" t="str">
        <f>IF(Dane!H234="","",Dane!H234)</f>
        <v/>
      </c>
      <c r="G299" s="78" t="str">
        <f>IF(Dane!I234="","",Dane!I234)</f>
        <v/>
      </c>
      <c r="H299" s="78" t="str">
        <f>IF(Dane!J234="","",Dane!J234)</f>
        <v/>
      </c>
      <c r="I299" s="78" t="str">
        <f>IF(Dane!K234="","",Dane!K234)</f>
        <v/>
      </c>
      <c r="J299" s="78" t="str">
        <f>IF(Dane!L234="","",Dane!L234)</f>
        <v/>
      </c>
      <c r="K299" s="78" t="str">
        <f>IF(Dane!M234="","",Dane!M234)</f>
        <v/>
      </c>
      <c r="L299" s="78" t="str">
        <f>IF(Dane!N234="","",Dane!N234)</f>
        <v/>
      </c>
      <c r="M299" s="78" t="str">
        <f>IF(Dane!O234="","",Dane!O234)</f>
        <v/>
      </c>
      <c r="N299" s="78" t="str">
        <f>IF(Dane!P234="","",Dane!P234)</f>
        <v/>
      </c>
      <c r="O299" s="78" t="str">
        <f>IF(Dane!Q234="","",Dane!Q234)</f>
        <v/>
      </c>
      <c r="P299" s="78" t="str">
        <f>IF(Dane!R234="","",Dane!R234)</f>
        <v/>
      </c>
      <c r="Q299" s="78" t="str">
        <f>IF(Dane!S234="","",Dane!S234)</f>
        <v/>
      </c>
      <c r="R299" s="78" t="str">
        <f>IF(Dane!T234="","",Dane!T234)</f>
        <v/>
      </c>
      <c r="S299" s="78" t="str">
        <f>IF(Dane!U234="","",Dane!U234)</f>
        <v/>
      </c>
      <c r="T299" s="78" t="str">
        <f>IF(Dane!V234="","",Dane!V234)</f>
        <v/>
      </c>
      <c r="U299" s="78" t="str">
        <f>IF(Dane!W234="","",Dane!W234)</f>
        <v/>
      </c>
      <c r="V299" s="78" t="str">
        <f>IF(Dane!X234="","",Dane!X234)</f>
        <v/>
      </c>
      <c r="W299" s="78" t="str">
        <f>IF(Dane!Y234="","",Dane!Y234)</f>
        <v/>
      </c>
      <c r="X299" s="78" t="str">
        <f>IF(Dane!Z234="","",Dane!Z234)</f>
        <v/>
      </c>
      <c r="Y299" s="78" t="str">
        <f>IF(Dane!AA234="","",Dane!AA234)</f>
        <v/>
      </c>
      <c r="Z299" s="78" t="str">
        <f>IF(Dane!AB234="","",Dane!AB234)</f>
        <v/>
      </c>
      <c r="AA299" s="78" t="str">
        <f>IF(Dane!AC234="","",Dane!AC234)</f>
        <v/>
      </c>
      <c r="AB299" s="78" t="str">
        <f>IF(Dane!AD234="","",Dane!AD234)</f>
        <v/>
      </c>
      <c r="AC299" s="78" t="str">
        <f>IF(Dane!AE234="","",Dane!AE234)</f>
        <v/>
      </c>
      <c r="AD299" s="78" t="str">
        <f>IF(Dane!AF234="","",Dane!AF234)</f>
        <v/>
      </c>
      <c r="AE299" s="78" t="str">
        <f>IF(Dane!AG234="","",Dane!AG234)</f>
        <v/>
      </c>
      <c r="AF299" s="78" t="str">
        <f>IF(Dane!AH234="","",Dane!AH234)</f>
        <v/>
      </c>
      <c r="AG299" s="78" t="str">
        <f>IF(Dane!AI234="","",Dane!AI234)</f>
        <v/>
      </c>
      <c r="AH299" s="78" t="str">
        <f>IF(Dane!AJ234="","",Dane!AJ234)</f>
        <v/>
      </c>
    </row>
    <row r="300" spans="1:40" s="61" customFormat="1">
      <c r="A300" s="84" t="str">
        <f>IF(Dane!C235="","",Dane!C235)</f>
        <v/>
      </c>
      <c r="B300" s="175" t="str">
        <f>IF(Dane!D235="","",Dane!D235)</f>
        <v/>
      </c>
      <c r="C300" s="243" t="str">
        <f>IF(Dane!E235="","",Dane!E235)</f>
        <v/>
      </c>
      <c r="D300" s="246" t="str">
        <f>IF(Dane!F235="","",Dane!F235)</f>
        <v/>
      </c>
      <c r="E300" s="78" t="str">
        <f>IF(Dane!G235="","",Dane!G235)</f>
        <v/>
      </c>
      <c r="F300" s="78" t="str">
        <f>IF(Dane!H235="","",Dane!H235)</f>
        <v/>
      </c>
      <c r="G300" s="78" t="str">
        <f>IF(Dane!I235="","",Dane!I235)</f>
        <v/>
      </c>
      <c r="H300" s="78" t="str">
        <f>IF(Dane!J235="","",Dane!J235)</f>
        <v/>
      </c>
      <c r="I300" s="78" t="str">
        <f>IF(Dane!K235="","",Dane!K235)</f>
        <v/>
      </c>
      <c r="J300" s="78" t="str">
        <f>IF(Dane!L235="","",Dane!L235)</f>
        <v/>
      </c>
      <c r="K300" s="78" t="str">
        <f>IF(Dane!M235="","",Dane!M235)</f>
        <v/>
      </c>
      <c r="L300" s="78" t="str">
        <f>IF(Dane!N235="","",Dane!N235)</f>
        <v/>
      </c>
      <c r="M300" s="78" t="str">
        <f>IF(Dane!O235="","",Dane!O235)</f>
        <v/>
      </c>
      <c r="N300" s="78" t="str">
        <f>IF(Dane!P235="","",Dane!P235)</f>
        <v/>
      </c>
      <c r="O300" s="78" t="str">
        <f>IF(Dane!Q235="","",Dane!Q235)</f>
        <v/>
      </c>
      <c r="P300" s="78" t="str">
        <f>IF(Dane!R235="","",Dane!R235)</f>
        <v/>
      </c>
      <c r="Q300" s="78" t="str">
        <f>IF(Dane!S235="","",Dane!S235)</f>
        <v/>
      </c>
      <c r="R300" s="78" t="str">
        <f>IF(Dane!T235="","",Dane!T235)</f>
        <v/>
      </c>
      <c r="S300" s="78" t="str">
        <f>IF(Dane!U235="","",Dane!U235)</f>
        <v/>
      </c>
      <c r="T300" s="78" t="str">
        <f>IF(Dane!V235="","",Dane!V235)</f>
        <v/>
      </c>
      <c r="U300" s="78" t="str">
        <f>IF(Dane!W235="","",Dane!W235)</f>
        <v/>
      </c>
      <c r="V300" s="78" t="str">
        <f>IF(Dane!X235="","",Dane!X235)</f>
        <v/>
      </c>
      <c r="W300" s="78" t="str">
        <f>IF(Dane!Y235="","",Dane!Y235)</f>
        <v/>
      </c>
      <c r="X300" s="78" t="str">
        <f>IF(Dane!Z235="","",Dane!Z235)</f>
        <v/>
      </c>
      <c r="Y300" s="78" t="str">
        <f>IF(Dane!AA235="","",Dane!AA235)</f>
        <v/>
      </c>
      <c r="Z300" s="78" t="str">
        <f>IF(Dane!AB235="","",Dane!AB235)</f>
        <v/>
      </c>
      <c r="AA300" s="78" t="str">
        <f>IF(Dane!AC235="","",Dane!AC235)</f>
        <v/>
      </c>
      <c r="AB300" s="78" t="str">
        <f>IF(Dane!AD235="","",Dane!AD235)</f>
        <v/>
      </c>
      <c r="AC300" s="78" t="str">
        <f>IF(Dane!AE235="","",Dane!AE235)</f>
        <v/>
      </c>
      <c r="AD300" s="78" t="str">
        <f>IF(Dane!AF235="","",Dane!AF235)</f>
        <v/>
      </c>
      <c r="AE300" s="78" t="str">
        <f>IF(Dane!AG235="","",Dane!AG235)</f>
        <v/>
      </c>
      <c r="AF300" s="78" t="str">
        <f>IF(Dane!AH235="","",Dane!AH235)</f>
        <v/>
      </c>
      <c r="AG300" s="78" t="str">
        <f>IF(Dane!AI235="","",Dane!AI235)</f>
        <v/>
      </c>
      <c r="AH300" s="78" t="str">
        <f>IF(Dane!AJ235="","",Dane!AJ235)</f>
        <v/>
      </c>
    </row>
    <row r="301" spans="1:40" s="61" customFormat="1">
      <c r="A301" s="84" t="str">
        <f>IF(Dane!C236="","",Dane!C236)</f>
        <v/>
      </c>
      <c r="B301" s="175" t="str">
        <f>IF(Dane!D236="","",Dane!D236)</f>
        <v/>
      </c>
      <c r="C301" s="243" t="str">
        <f>IF(Dane!E236="","",Dane!E236)</f>
        <v/>
      </c>
      <c r="D301" s="246" t="str">
        <f>IF(Dane!F236="","",Dane!F236)</f>
        <v/>
      </c>
      <c r="E301" s="78" t="str">
        <f>IF(Dane!G236="","",Dane!G236)</f>
        <v/>
      </c>
      <c r="F301" s="78" t="str">
        <f>IF(Dane!H236="","",Dane!H236)</f>
        <v/>
      </c>
      <c r="G301" s="78" t="str">
        <f>IF(Dane!I236="","",Dane!I236)</f>
        <v/>
      </c>
      <c r="H301" s="78" t="str">
        <f>IF(Dane!J236="","",Dane!J236)</f>
        <v/>
      </c>
      <c r="I301" s="78" t="str">
        <f>IF(Dane!K236="","",Dane!K236)</f>
        <v/>
      </c>
      <c r="J301" s="78" t="str">
        <f>IF(Dane!L236="","",Dane!L236)</f>
        <v/>
      </c>
      <c r="K301" s="78" t="str">
        <f>IF(Dane!M236="","",Dane!M236)</f>
        <v/>
      </c>
      <c r="L301" s="78" t="str">
        <f>IF(Dane!N236="","",Dane!N236)</f>
        <v/>
      </c>
      <c r="M301" s="78" t="str">
        <f>IF(Dane!O236="","",Dane!O236)</f>
        <v/>
      </c>
      <c r="N301" s="78" t="str">
        <f>IF(Dane!P236="","",Dane!P236)</f>
        <v/>
      </c>
      <c r="O301" s="78" t="str">
        <f>IF(Dane!Q236="","",Dane!Q236)</f>
        <v/>
      </c>
      <c r="P301" s="78" t="str">
        <f>IF(Dane!R236="","",Dane!R236)</f>
        <v/>
      </c>
      <c r="Q301" s="78" t="str">
        <f>IF(Dane!S236="","",Dane!S236)</f>
        <v/>
      </c>
      <c r="R301" s="78" t="str">
        <f>IF(Dane!T236="","",Dane!T236)</f>
        <v/>
      </c>
      <c r="S301" s="78" t="str">
        <f>IF(Dane!U236="","",Dane!U236)</f>
        <v/>
      </c>
      <c r="T301" s="78" t="str">
        <f>IF(Dane!V236="","",Dane!V236)</f>
        <v/>
      </c>
      <c r="U301" s="78" t="str">
        <f>IF(Dane!W236="","",Dane!W236)</f>
        <v/>
      </c>
      <c r="V301" s="78" t="str">
        <f>IF(Dane!X236="","",Dane!X236)</f>
        <v/>
      </c>
      <c r="W301" s="78" t="str">
        <f>IF(Dane!Y236="","",Dane!Y236)</f>
        <v/>
      </c>
      <c r="X301" s="78" t="str">
        <f>IF(Dane!Z236="","",Dane!Z236)</f>
        <v/>
      </c>
      <c r="Y301" s="78" t="str">
        <f>IF(Dane!AA236="","",Dane!AA236)</f>
        <v/>
      </c>
      <c r="Z301" s="78" t="str">
        <f>IF(Dane!AB236="","",Dane!AB236)</f>
        <v/>
      </c>
      <c r="AA301" s="78" t="str">
        <f>IF(Dane!AC236="","",Dane!AC236)</f>
        <v/>
      </c>
      <c r="AB301" s="78" t="str">
        <f>IF(Dane!AD236="","",Dane!AD236)</f>
        <v/>
      </c>
      <c r="AC301" s="78" t="str">
        <f>IF(Dane!AE236="","",Dane!AE236)</f>
        <v/>
      </c>
      <c r="AD301" s="78" t="str">
        <f>IF(Dane!AF236="","",Dane!AF236)</f>
        <v/>
      </c>
      <c r="AE301" s="78" t="str">
        <f>IF(Dane!AG236="","",Dane!AG236)</f>
        <v/>
      </c>
      <c r="AF301" s="78" t="str">
        <f>IF(Dane!AH236="","",Dane!AH236)</f>
        <v/>
      </c>
      <c r="AG301" s="78" t="str">
        <f>IF(Dane!AI236="","",Dane!AI236)</f>
        <v/>
      </c>
      <c r="AH301" s="78" t="str">
        <f>IF(Dane!AJ236="","",Dane!AJ236)</f>
        <v/>
      </c>
    </row>
    <row r="302" spans="1:40" s="62" customFormat="1">
      <c r="A302" s="95" t="str">
        <f>IF(Dane!C237="","",Dane!C237)</f>
        <v/>
      </c>
      <c r="B302" s="179" t="str">
        <f>IF(Dane!D237="","",Dane!D237)</f>
        <v/>
      </c>
      <c r="C302" s="244" t="str">
        <f>IF(Dane!E237="","",Dane!E237)</f>
        <v/>
      </c>
      <c r="D302" s="247" t="str">
        <f>IF(Dane!F237="","",Dane!F237)</f>
        <v/>
      </c>
      <c r="E302" s="109" t="str">
        <f>IF(Dane!G237="","",Dane!G237)</f>
        <v/>
      </c>
      <c r="F302" s="109" t="str">
        <f>IF(Dane!H237="","",Dane!H237)</f>
        <v/>
      </c>
      <c r="G302" s="109" t="str">
        <f>IF(Dane!I237="","",Dane!I237)</f>
        <v/>
      </c>
      <c r="H302" s="109" t="str">
        <f>IF(Dane!J237="","",Dane!J237)</f>
        <v/>
      </c>
      <c r="I302" s="109" t="str">
        <f>IF(Dane!K237="","",Dane!K237)</f>
        <v/>
      </c>
      <c r="J302" s="109" t="str">
        <f>IF(Dane!L237="","",Dane!L237)</f>
        <v/>
      </c>
      <c r="K302" s="109" t="str">
        <f>IF(Dane!M237="","",Dane!M237)</f>
        <v/>
      </c>
      <c r="L302" s="109" t="str">
        <f>IF(Dane!N237="","",Dane!N237)</f>
        <v/>
      </c>
      <c r="M302" s="109" t="str">
        <f>IF(Dane!O237="","",Dane!O237)</f>
        <v/>
      </c>
      <c r="N302" s="109" t="str">
        <f>IF(Dane!P237="","",Dane!P237)</f>
        <v/>
      </c>
      <c r="O302" s="109" t="str">
        <f>IF(Dane!Q237="","",Dane!Q237)</f>
        <v/>
      </c>
      <c r="P302" s="109" t="str">
        <f>IF(Dane!R237="","",Dane!R237)</f>
        <v/>
      </c>
      <c r="Q302" s="109" t="str">
        <f>IF(Dane!S237="","",Dane!S237)</f>
        <v/>
      </c>
      <c r="R302" s="109" t="str">
        <f>IF(Dane!T237="","",Dane!T237)</f>
        <v/>
      </c>
      <c r="S302" s="109" t="str">
        <f>IF(Dane!U237="","",Dane!U237)</f>
        <v/>
      </c>
      <c r="T302" s="109" t="str">
        <f>IF(Dane!V237="","",Dane!V237)</f>
        <v/>
      </c>
      <c r="U302" s="109" t="str">
        <f>IF(Dane!W237="","",Dane!W237)</f>
        <v/>
      </c>
      <c r="V302" s="109" t="str">
        <f>IF(Dane!X237="","",Dane!X237)</f>
        <v/>
      </c>
      <c r="W302" s="109" t="str">
        <f>IF(Dane!Y237="","",Dane!Y237)</f>
        <v/>
      </c>
      <c r="X302" s="109" t="str">
        <f>IF(Dane!Z237="","",Dane!Z237)</f>
        <v/>
      </c>
      <c r="Y302" s="109" t="str">
        <f>IF(Dane!AA237="","",Dane!AA237)</f>
        <v/>
      </c>
      <c r="Z302" s="109" t="str">
        <f>IF(Dane!AB237="","",Dane!AB237)</f>
        <v/>
      </c>
      <c r="AA302" s="109" t="str">
        <f>IF(Dane!AC237="","",Dane!AC237)</f>
        <v/>
      </c>
      <c r="AB302" s="109" t="str">
        <f>IF(Dane!AD237="","",Dane!AD237)</f>
        <v/>
      </c>
      <c r="AC302" s="109" t="str">
        <f>IF(Dane!AE237="","",Dane!AE237)</f>
        <v/>
      </c>
      <c r="AD302" s="109" t="str">
        <f>IF(Dane!AF237="","",Dane!AF237)</f>
        <v/>
      </c>
      <c r="AE302" s="109" t="str">
        <f>IF(Dane!AG237="","",Dane!AG237)</f>
        <v/>
      </c>
      <c r="AF302" s="109" t="str">
        <f>IF(Dane!AH237="","",Dane!AH237)</f>
        <v/>
      </c>
      <c r="AG302" s="109" t="str">
        <f>IF(Dane!AI237="","",Dane!AI237)</f>
        <v/>
      </c>
      <c r="AH302" s="109" t="str">
        <f>IF(Dane!AJ237="","",Dane!AJ237)</f>
        <v/>
      </c>
      <c r="AI302" s="89"/>
      <c r="AJ302" s="88"/>
      <c r="AN302" s="67"/>
    </row>
    <row r="303" spans="1:40" s="62" customFormat="1">
      <c r="A303" s="84" t="s">
        <v>176</v>
      </c>
      <c r="B303" s="175" t="s">
        <v>367</v>
      </c>
      <c r="C303" s="243" t="s">
        <v>30</v>
      </c>
      <c r="D303" s="243" t="s">
        <v>125</v>
      </c>
      <c r="E303" s="142" t="str">
        <f>IF(Dane!G238="","",Dane!G238)</f>
        <v/>
      </c>
      <c r="F303" s="142" t="str">
        <f>IF(Dane!H238="","",Dane!H238)</f>
        <v/>
      </c>
      <c r="G303" s="142" t="str">
        <f>IF(Dane!I238="","",Dane!I238)</f>
        <v/>
      </c>
      <c r="H303" s="142" t="str">
        <f>IF(Dane!J238="","",Dane!J238)</f>
        <v/>
      </c>
      <c r="I303" s="142" t="str">
        <f>IF(Dane!K238="","",Dane!K238)</f>
        <v/>
      </c>
      <c r="J303" s="142" t="str">
        <f>IF(Dane!L238="","",Dane!L238)</f>
        <v/>
      </c>
      <c r="K303" s="142" t="str">
        <f>IF(Dane!M238="","",Dane!M238)</f>
        <v/>
      </c>
      <c r="L303" s="142" t="str">
        <f>IF(Dane!N238="","",Dane!N238)</f>
        <v/>
      </c>
      <c r="M303" s="142" t="str">
        <f>IF(Dane!O238="","",Dane!O238)</f>
        <v/>
      </c>
      <c r="N303" s="142" t="str">
        <f>IF(Dane!P238="","",Dane!P238)</f>
        <v/>
      </c>
      <c r="O303" s="142" t="str">
        <f>IF(Dane!Q238="","",Dane!Q238)</f>
        <v/>
      </c>
      <c r="P303" s="142" t="str">
        <f>IF(Dane!R238="","",Dane!R238)</f>
        <v/>
      </c>
      <c r="Q303" s="142" t="str">
        <f>IF(Dane!S238="","",Dane!S238)</f>
        <v/>
      </c>
      <c r="R303" s="142" t="str">
        <f>IF(Dane!T238="","",Dane!T238)</f>
        <v/>
      </c>
      <c r="S303" s="142" t="str">
        <f>IF(Dane!U238="","",Dane!U238)</f>
        <v/>
      </c>
      <c r="T303" s="142" t="str">
        <f>IF(Dane!V238="","",Dane!V238)</f>
        <v/>
      </c>
      <c r="U303" s="142" t="str">
        <f>IF(Dane!W238="","",Dane!W238)</f>
        <v/>
      </c>
      <c r="V303" s="142" t="str">
        <f>IF(Dane!X238="","",Dane!X238)</f>
        <v/>
      </c>
      <c r="W303" s="142" t="str">
        <f>IF(Dane!Y238="","",Dane!Y238)</f>
        <v/>
      </c>
      <c r="X303" s="142" t="str">
        <f>IF(Dane!Z238="","",Dane!Z238)</f>
        <v/>
      </c>
      <c r="Y303" s="142" t="str">
        <f>IF(Dane!AA238="","",Dane!AA238)</f>
        <v/>
      </c>
      <c r="Z303" s="142" t="str">
        <f>IF(Dane!AB238="","",Dane!AB238)</f>
        <v/>
      </c>
      <c r="AA303" s="142" t="str">
        <f>IF(Dane!AC238="","",Dane!AC238)</f>
        <v/>
      </c>
      <c r="AB303" s="142" t="str">
        <f>IF(Dane!AD238="","",Dane!AD238)</f>
        <v/>
      </c>
      <c r="AC303" s="142" t="str">
        <f>IF(Dane!AE238="","",Dane!AE238)</f>
        <v/>
      </c>
      <c r="AD303" s="142" t="str">
        <f>IF(Dane!AF238="","",Dane!AF238)</f>
        <v/>
      </c>
      <c r="AE303" s="142" t="str">
        <f>IF(Dane!AG238="","",Dane!AG238)</f>
        <v/>
      </c>
      <c r="AF303" s="142" t="str">
        <f>IF(Dane!AH238="","",Dane!AH238)</f>
        <v/>
      </c>
      <c r="AG303" s="142" t="str">
        <f>IF(Dane!AI238="","",Dane!AI238)</f>
        <v/>
      </c>
      <c r="AH303" s="142" t="str">
        <f>IF(Dane!AJ238="","",Dane!AJ238)</f>
        <v/>
      </c>
      <c r="AI303" s="89"/>
      <c r="AJ303" s="88"/>
      <c r="AN303" s="67"/>
    </row>
    <row r="304" spans="1:40" s="354" customFormat="1" ht="19.5" customHeight="1">
      <c r="A304" s="353"/>
      <c r="B304" s="354" t="s">
        <v>177</v>
      </c>
    </row>
    <row r="305" spans="1:40" s="8" customFormat="1">
      <c r="A305" s="780" t="s">
        <v>91</v>
      </c>
      <c r="B305" s="782" t="s">
        <v>179</v>
      </c>
      <c r="C305" s="778" t="s">
        <v>87</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Faza oper.</v>
      </c>
      <c r="T305" s="335" t="str">
        <f t="shared" si="170"/>
        <v>Faza oper.</v>
      </c>
      <c r="U305" s="335" t="str">
        <f t="shared" si="170"/>
        <v>Faza oper.</v>
      </c>
      <c r="V305" s="335" t="str">
        <f t="shared" si="170"/>
        <v>Faza oper.</v>
      </c>
      <c r="W305" s="335" t="str">
        <f t="shared" si="170"/>
        <v>Faza oper.</v>
      </c>
      <c r="X305" s="335" t="str">
        <f t="shared" si="170"/>
        <v>Faza oper.</v>
      </c>
      <c r="Y305" s="335" t="str">
        <f t="shared" si="170"/>
        <v>Faza oper.</v>
      </c>
      <c r="Z305" s="335" t="str">
        <f t="shared" si="170"/>
        <v>Faza oper.</v>
      </c>
      <c r="AA305" s="335" t="str">
        <f t="shared" si="170"/>
        <v>Faza oper.</v>
      </c>
      <c r="AB305" s="335" t="str">
        <f t="shared" si="170"/>
        <v>Faza oper.</v>
      </c>
      <c r="AC305" s="335" t="str">
        <f t="shared" si="170"/>
        <v/>
      </c>
      <c r="AD305" s="335" t="str">
        <f t="shared" si="170"/>
        <v/>
      </c>
      <c r="AE305" s="335" t="str">
        <f t="shared" si="170"/>
        <v/>
      </c>
      <c r="AF305" s="335" t="str">
        <f t="shared" si="170"/>
        <v/>
      </c>
      <c r="AG305" s="335" t="str">
        <f t="shared" si="170"/>
        <v/>
      </c>
    </row>
    <row r="306" spans="1:40" s="8" customFormat="1">
      <c r="A306" s="820"/>
      <c r="B306" s="783"/>
      <c r="C306" s="821"/>
      <c r="D306" s="12">
        <f t="shared" ref="D306:AG306" si="171">IF(G$84="","",G$84)</f>
        <v>2021</v>
      </c>
      <c r="E306" s="12">
        <f t="shared" si="171"/>
        <v>2022</v>
      </c>
      <c r="F306" s="12">
        <f t="shared" si="171"/>
        <v>2023</v>
      </c>
      <c r="G306" s="12">
        <f t="shared" si="171"/>
        <v>2024</v>
      </c>
      <c r="H306" s="12">
        <f t="shared" si="171"/>
        <v>2025</v>
      </c>
      <c r="I306" s="12">
        <f t="shared" si="171"/>
        <v>2026</v>
      </c>
      <c r="J306" s="12">
        <f t="shared" si="171"/>
        <v>2027</v>
      </c>
      <c r="K306" s="12">
        <f t="shared" si="171"/>
        <v>2028</v>
      </c>
      <c r="L306" s="12">
        <f t="shared" si="171"/>
        <v>2029</v>
      </c>
      <c r="M306" s="12">
        <f t="shared" si="171"/>
        <v>2030</v>
      </c>
      <c r="N306" s="12">
        <f t="shared" si="171"/>
        <v>2031</v>
      </c>
      <c r="O306" s="12">
        <f t="shared" si="171"/>
        <v>2032</v>
      </c>
      <c r="P306" s="12">
        <f t="shared" si="171"/>
        <v>2033</v>
      </c>
      <c r="Q306" s="12">
        <f t="shared" si="171"/>
        <v>2034</v>
      </c>
      <c r="R306" s="12">
        <f t="shared" si="171"/>
        <v>2035</v>
      </c>
      <c r="S306" s="12">
        <f t="shared" si="171"/>
        <v>2036</v>
      </c>
      <c r="T306" s="12">
        <f t="shared" si="171"/>
        <v>2037</v>
      </c>
      <c r="U306" s="12">
        <f t="shared" si="171"/>
        <v>2038</v>
      </c>
      <c r="V306" s="12">
        <f t="shared" si="171"/>
        <v>2039</v>
      </c>
      <c r="W306" s="12">
        <f t="shared" si="171"/>
        <v>2040</v>
      </c>
      <c r="X306" s="12">
        <f t="shared" si="171"/>
        <v>2041</v>
      </c>
      <c r="Y306" s="12">
        <f t="shared" si="171"/>
        <v>2042</v>
      </c>
      <c r="Z306" s="12">
        <f t="shared" si="171"/>
        <v>2043</v>
      </c>
      <c r="AA306" s="12">
        <f t="shared" si="171"/>
        <v>2044</v>
      </c>
      <c r="AB306" s="12">
        <f t="shared" si="171"/>
        <v>2045</v>
      </c>
      <c r="AC306" s="12" t="str">
        <f t="shared" si="171"/>
        <v/>
      </c>
      <c r="AD306" s="12" t="str">
        <f t="shared" si="171"/>
        <v/>
      </c>
      <c r="AE306" s="12" t="str">
        <f t="shared" si="171"/>
        <v/>
      </c>
      <c r="AF306" s="12" t="str">
        <f t="shared" si="171"/>
        <v/>
      </c>
      <c r="AG306" s="12" t="str">
        <f t="shared" si="171"/>
        <v/>
      </c>
    </row>
    <row r="307" spans="1:40" s="62" customFormat="1">
      <c r="A307" s="71">
        <v>1</v>
      </c>
      <c r="B307" s="72" t="s">
        <v>369</v>
      </c>
      <c r="C307" s="73" t="s">
        <v>95</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f t="shared" si="172"/>
        <v>0</v>
      </c>
      <c r="T307" s="74">
        <f t="shared" si="172"/>
        <v>0</v>
      </c>
      <c r="U307" s="74">
        <f t="shared" si="172"/>
        <v>0</v>
      </c>
      <c r="V307" s="74">
        <f t="shared" si="172"/>
        <v>0</v>
      </c>
      <c r="W307" s="74">
        <f t="shared" si="172"/>
        <v>0</v>
      </c>
      <c r="X307" s="74">
        <f t="shared" si="172"/>
        <v>0</v>
      </c>
      <c r="Y307" s="74">
        <f t="shared" si="172"/>
        <v>0</v>
      </c>
      <c r="Z307" s="74">
        <f t="shared" si="172"/>
        <v>0</v>
      </c>
      <c r="AA307" s="74">
        <f t="shared" si="172"/>
        <v>0</v>
      </c>
      <c r="AB307" s="74">
        <f t="shared" si="172"/>
        <v>0</v>
      </c>
      <c r="AC307" s="74" t="str">
        <f t="shared" si="172"/>
        <v/>
      </c>
      <c r="AD307" s="74" t="str">
        <f t="shared" si="172"/>
        <v/>
      </c>
      <c r="AE307" s="74" t="str">
        <f t="shared" si="172"/>
        <v/>
      </c>
      <c r="AF307" s="74" t="str">
        <f t="shared" si="172"/>
        <v/>
      </c>
      <c r="AG307" s="74" t="str">
        <f t="shared" si="172"/>
        <v/>
      </c>
    </row>
    <row r="308" spans="1:40" s="62" customFormat="1" ht="22.5">
      <c r="A308" s="75">
        <v>2</v>
      </c>
      <c r="B308" s="76" t="s">
        <v>370</v>
      </c>
      <c r="C308" s="77" t="s">
        <v>95</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f t="shared" si="173"/>
        <v>0</v>
      </c>
      <c r="T308" s="78">
        <f t="shared" si="173"/>
        <v>0</v>
      </c>
      <c r="U308" s="78">
        <f t="shared" si="173"/>
        <v>0</v>
      </c>
      <c r="V308" s="78">
        <f t="shared" si="173"/>
        <v>0</v>
      </c>
      <c r="W308" s="78">
        <f t="shared" si="173"/>
        <v>0</v>
      </c>
      <c r="X308" s="78">
        <f t="shared" si="173"/>
        <v>0</v>
      </c>
      <c r="Y308" s="78">
        <f t="shared" si="173"/>
        <v>0</v>
      </c>
      <c r="Z308" s="78">
        <f t="shared" si="173"/>
        <v>0</v>
      </c>
      <c r="AA308" s="78">
        <f t="shared" si="173"/>
        <v>0</v>
      </c>
      <c r="AB308" s="78">
        <f t="shared" si="173"/>
        <v>0</v>
      </c>
      <c r="AC308" s="78" t="str">
        <f t="shared" si="173"/>
        <v/>
      </c>
      <c r="AD308" s="78" t="str">
        <f t="shared" si="173"/>
        <v/>
      </c>
      <c r="AE308" s="78" t="str">
        <f t="shared" si="173"/>
        <v/>
      </c>
      <c r="AF308" s="78" t="str">
        <f t="shared" si="173"/>
        <v/>
      </c>
      <c r="AG308" s="78" t="str">
        <f t="shared" si="173"/>
        <v/>
      </c>
    </row>
    <row r="309" spans="1:40" s="62" customFormat="1">
      <c r="A309" s="248">
        <v>3</v>
      </c>
      <c r="B309" s="249" t="s">
        <v>371</v>
      </c>
      <c r="C309" s="250" t="s">
        <v>23</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Nie dotyczy</v>
      </c>
      <c r="T309" s="250" t="str">
        <f t="shared" si="174"/>
        <v>Nie dotyczy</v>
      </c>
      <c r="U309" s="250" t="str">
        <f t="shared" si="174"/>
        <v>Nie dotyczy</v>
      </c>
      <c r="V309" s="250" t="str">
        <f t="shared" si="174"/>
        <v>Nie dotyczy</v>
      </c>
      <c r="W309" s="250" t="str">
        <f t="shared" si="174"/>
        <v>Nie dotyczy</v>
      </c>
      <c r="X309" s="250" t="str">
        <f t="shared" si="174"/>
        <v>Nie dotyczy</v>
      </c>
      <c r="Y309" s="250" t="str">
        <f t="shared" si="174"/>
        <v>Nie dotyczy</v>
      </c>
      <c r="Z309" s="250" t="str">
        <f t="shared" si="174"/>
        <v>Nie dotyczy</v>
      </c>
      <c r="AA309" s="250" t="str">
        <f t="shared" si="174"/>
        <v>Nie dotyczy</v>
      </c>
      <c r="AB309" s="250" t="str">
        <f t="shared" si="174"/>
        <v>Nie dotyczy</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372</v>
      </c>
      <c r="C310" s="77" t="s">
        <v>95</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Nie dotyczy</v>
      </c>
      <c r="T310" s="79" t="str">
        <f t="shared" si="175"/>
        <v>Nie dotyczy</v>
      </c>
      <c r="U310" s="79" t="str">
        <f t="shared" si="175"/>
        <v>Nie dotyczy</v>
      </c>
      <c r="V310" s="79" t="str">
        <f t="shared" si="175"/>
        <v>Nie dotyczy</v>
      </c>
      <c r="W310" s="79" t="str">
        <f t="shared" si="175"/>
        <v>Nie dotyczy</v>
      </c>
      <c r="X310" s="79" t="str">
        <f t="shared" si="175"/>
        <v>Nie dotyczy</v>
      </c>
      <c r="Y310" s="79" t="str">
        <f t="shared" si="175"/>
        <v>Nie dotyczy</v>
      </c>
      <c r="Z310" s="79" t="str">
        <f t="shared" si="175"/>
        <v>Nie dotyczy</v>
      </c>
      <c r="AA310" s="79" t="str">
        <f t="shared" si="175"/>
        <v>Nie dotyczy</v>
      </c>
      <c r="AB310" s="79" t="str">
        <f t="shared" si="175"/>
        <v>Nie dotyczy</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373</v>
      </c>
      <c r="C311" s="77" t="s">
        <v>30</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Nie dotyczy</v>
      </c>
      <c r="T311" s="80" t="str">
        <f t="shared" si="176"/>
        <v>Nie dotyczy</v>
      </c>
      <c r="U311" s="80" t="str">
        <f t="shared" si="176"/>
        <v>Nie dotyczy</v>
      </c>
      <c r="V311" s="80" t="str">
        <f t="shared" si="176"/>
        <v>Nie dotyczy</v>
      </c>
      <c r="W311" s="80" t="str">
        <f t="shared" si="176"/>
        <v>Nie dotyczy</v>
      </c>
      <c r="X311" s="80" t="str">
        <f t="shared" si="176"/>
        <v>Nie dotyczy</v>
      </c>
      <c r="Y311" s="80" t="str">
        <f t="shared" si="176"/>
        <v>Nie dotyczy</v>
      </c>
      <c r="Z311" s="80" t="str">
        <f t="shared" si="176"/>
        <v>Nie dotyczy</v>
      </c>
      <c r="AA311" s="80" t="str">
        <f t="shared" si="176"/>
        <v>Nie dotyczy</v>
      </c>
      <c r="AB311" s="80" t="str">
        <f t="shared" si="176"/>
        <v>Nie dotyczy</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374</v>
      </c>
      <c r="C312" s="81" t="s">
        <v>30</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375</v>
      </c>
      <c r="C313" s="357" t="s">
        <v>95</v>
      </c>
      <c r="D313" s="103" t="str">
        <f>IF(Dane!F242="","",Dane!F242)</f>
        <v/>
      </c>
      <c r="E313" s="103" t="str">
        <f>IF(Dane!G242="","",Dane!G242)</f>
        <v/>
      </c>
      <c r="F313" s="103" t="str">
        <f>IF(Dane!H242="","",Dane!H242)</f>
        <v/>
      </c>
      <c r="G313" s="103" t="str">
        <f>IF(Dane!I242="","",Dane!I242)</f>
        <v/>
      </c>
      <c r="H313" s="103" t="str">
        <f>IF(Dane!J242="","",Dane!J242)</f>
        <v/>
      </c>
      <c r="I313" s="103" t="str">
        <f>IF(Dane!K242="","",Dane!K242)</f>
        <v/>
      </c>
      <c r="J313" s="103" t="str">
        <f>IF(Dane!L242="","",Dane!L242)</f>
        <v/>
      </c>
      <c r="K313" s="103" t="str">
        <f>IF(Dane!M242="","",Dane!M242)</f>
        <v/>
      </c>
      <c r="L313" s="103" t="str">
        <f>IF(Dane!N242="","",Dane!N242)</f>
        <v/>
      </c>
      <c r="M313" s="103" t="str">
        <f>IF(Dane!O242="","",Dane!O242)</f>
        <v/>
      </c>
      <c r="N313" s="103" t="str">
        <f>IF(Dane!P242="","",Dane!P242)</f>
        <v/>
      </c>
      <c r="O313" s="103" t="str">
        <f>IF(Dane!Q242="","",Dane!Q242)</f>
        <v/>
      </c>
      <c r="P313" s="103" t="str">
        <f>IF(Dane!R242="","",Dane!R242)</f>
        <v/>
      </c>
      <c r="Q313" s="103" t="str">
        <f>IF(Dane!S242="","",Dane!S242)</f>
        <v/>
      </c>
      <c r="R313" s="103" t="str">
        <f>IF(Dane!T242="","",Dane!T242)</f>
        <v/>
      </c>
      <c r="S313" s="103" t="str">
        <f>IF(Dane!U242="","",Dane!U242)</f>
        <v/>
      </c>
      <c r="T313" s="103" t="str">
        <f>IF(Dane!V242="","",Dane!V242)</f>
        <v/>
      </c>
      <c r="U313" s="103" t="str">
        <f>IF(Dane!W242="","",Dane!W242)</f>
        <v/>
      </c>
      <c r="V313" s="103" t="str">
        <f>IF(Dane!X242="","",Dane!X242)</f>
        <v/>
      </c>
      <c r="W313" s="103" t="str">
        <f>IF(Dane!Y242="","",Dane!Y242)</f>
        <v/>
      </c>
      <c r="X313" s="103" t="str">
        <f>IF(Dane!Z242="","",Dane!Z242)</f>
        <v/>
      </c>
      <c r="Y313" s="103" t="str">
        <f>IF(Dane!AA242="","",Dane!AA242)</f>
        <v/>
      </c>
      <c r="Z313" s="103" t="str">
        <f>IF(Dane!AB242="","",Dane!AB242)</f>
        <v/>
      </c>
      <c r="AA313" s="103" t="str">
        <f>IF(Dane!AC242="","",Dane!AC242)</f>
        <v/>
      </c>
      <c r="AB313" s="103" t="str">
        <f>IF(Dane!AD242="","",Dane!AD242)</f>
        <v/>
      </c>
      <c r="AC313" s="103" t="str">
        <f>IF(Dane!AE242="","",Dane!AE242)</f>
        <v/>
      </c>
      <c r="AD313" s="103" t="str">
        <f>IF(Dane!AF242="","",Dane!AF242)</f>
        <v/>
      </c>
      <c r="AE313" s="103" t="str">
        <f>IF(Dane!AG242="","",Dane!AG242)</f>
        <v/>
      </c>
      <c r="AF313" s="103" t="str">
        <f>IF(Dane!AH242="","",Dane!AH242)</f>
        <v/>
      </c>
      <c r="AG313" s="103" t="str">
        <f>IF(Dane!AI242="","",Dane!AI242)</f>
        <v/>
      </c>
      <c r="AH313" s="134"/>
      <c r="AI313" s="135"/>
      <c r="AJ313" s="134"/>
      <c r="AN313" s="100"/>
    </row>
    <row r="314" spans="1:40" s="61" customFormat="1">
      <c r="A314" s="413">
        <v>8</v>
      </c>
      <c r="B314" s="414" t="s">
        <v>376</v>
      </c>
      <c r="C314" s="415" t="s">
        <v>95</v>
      </c>
      <c r="D314" s="105" t="str">
        <f>IF(Dane!F243="","",Dane!F243)</f>
        <v/>
      </c>
      <c r="E314" s="105" t="str">
        <f>IF(Dane!G243="","",Dane!G243)</f>
        <v/>
      </c>
      <c r="F314" s="105" t="str">
        <f>IF(Dane!H243="","",Dane!H243)</f>
        <v/>
      </c>
      <c r="G314" s="105" t="str">
        <f>IF(Dane!I243="","",Dane!I243)</f>
        <v/>
      </c>
      <c r="H314" s="105" t="str">
        <f>IF(Dane!J243="","",Dane!J243)</f>
        <v/>
      </c>
      <c r="I314" s="105" t="str">
        <f>IF(Dane!K243="","",Dane!K243)</f>
        <v/>
      </c>
      <c r="J314" s="105" t="str">
        <f>IF(Dane!L243="","",Dane!L243)</f>
        <v/>
      </c>
      <c r="K314" s="105" t="str">
        <f>IF(Dane!M243="","",Dane!M243)</f>
        <v/>
      </c>
      <c r="L314" s="105" t="str">
        <f>IF(Dane!N243="","",Dane!N243)</f>
        <v/>
      </c>
      <c r="M314" s="105" t="str">
        <f>IF(Dane!O243="","",Dane!O243)</f>
        <v/>
      </c>
      <c r="N314" s="105" t="str">
        <f>IF(Dane!P243="","",Dane!P243)</f>
        <v/>
      </c>
      <c r="O314" s="105" t="str">
        <f>IF(Dane!Q243="","",Dane!Q243)</f>
        <v/>
      </c>
      <c r="P314" s="105" t="str">
        <f>IF(Dane!R243="","",Dane!R243)</f>
        <v/>
      </c>
      <c r="Q314" s="105" t="str">
        <f>IF(Dane!S243="","",Dane!S243)</f>
        <v/>
      </c>
      <c r="R314" s="105" t="str">
        <f>IF(Dane!T243="","",Dane!T243)</f>
        <v/>
      </c>
      <c r="S314" s="105" t="str">
        <f>IF(Dane!U243="","",Dane!U243)</f>
        <v/>
      </c>
      <c r="T314" s="105" t="str">
        <f>IF(Dane!V243="","",Dane!V243)</f>
        <v/>
      </c>
      <c r="U314" s="105" t="str">
        <f>IF(Dane!W243="","",Dane!W243)</f>
        <v/>
      </c>
      <c r="V314" s="105" t="str">
        <f>IF(Dane!X243="","",Dane!X243)</f>
        <v/>
      </c>
      <c r="W314" s="105" t="str">
        <f>IF(Dane!Y243="","",Dane!Y243)</f>
        <v/>
      </c>
      <c r="X314" s="105" t="str">
        <f>IF(Dane!Z243="","",Dane!Z243)</f>
        <v/>
      </c>
      <c r="Y314" s="105" t="str">
        <f>IF(Dane!AA243="","",Dane!AA243)</f>
        <v/>
      </c>
      <c r="Z314" s="105" t="str">
        <f>IF(Dane!AB243="","",Dane!AB243)</f>
        <v/>
      </c>
      <c r="AA314" s="105" t="str">
        <f>IF(Dane!AC243="","",Dane!AC243)</f>
        <v/>
      </c>
      <c r="AB314" s="105" t="str">
        <f>IF(Dane!AD243="","",Dane!AD243)</f>
        <v/>
      </c>
      <c r="AC314" s="105" t="str">
        <f>IF(Dane!AE243="","",Dane!AE243)</f>
        <v/>
      </c>
      <c r="AD314" s="105" t="str">
        <f>IF(Dane!AF243="","",Dane!AF243)</f>
        <v/>
      </c>
      <c r="AE314" s="105" t="str">
        <f>IF(Dane!AG243="","",Dane!AG243)</f>
        <v/>
      </c>
      <c r="AF314" s="105" t="str">
        <f>IF(Dane!AH243="","",Dane!AH243)</f>
        <v/>
      </c>
      <c r="AG314" s="105" t="str">
        <f>IF(Dane!AI243="","",Dane!AI243)</f>
        <v/>
      </c>
      <c r="AH314" s="134"/>
      <c r="AI314" s="135"/>
      <c r="AJ314" s="134"/>
      <c r="AN314" s="100"/>
    </row>
    <row r="315" spans="1:40" s="354" customFormat="1" ht="19.5" customHeight="1">
      <c r="A315" s="353"/>
      <c r="B315" s="354" t="s">
        <v>182</v>
      </c>
    </row>
    <row r="316" spans="1:40" s="8" customFormat="1">
      <c r="A316" s="780" t="s">
        <v>98</v>
      </c>
      <c r="B316" s="782" t="s">
        <v>184</v>
      </c>
      <c r="C316" s="778" t="s">
        <v>87</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Faza oper.</v>
      </c>
      <c r="T316" s="335" t="str">
        <f t="shared" si="177"/>
        <v>Faza oper.</v>
      </c>
      <c r="U316" s="335" t="str">
        <f t="shared" si="177"/>
        <v>Faza oper.</v>
      </c>
      <c r="V316" s="335" t="str">
        <f t="shared" si="177"/>
        <v>Faza oper.</v>
      </c>
      <c r="W316" s="335" t="str">
        <f t="shared" si="177"/>
        <v>Faza oper.</v>
      </c>
      <c r="X316" s="335" t="str">
        <f t="shared" si="177"/>
        <v>Faza oper.</v>
      </c>
      <c r="Y316" s="335" t="str">
        <f t="shared" si="177"/>
        <v>Faza oper.</v>
      </c>
      <c r="Z316" s="335" t="str">
        <f t="shared" si="177"/>
        <v>Faza oper.</v>
      </c>
      <c r="AA316" s="335" t="str">
        <f t="shared" si="177"/>
        <v>Faza oper.</v>
      </c>
      <c r="AB316" s="335" t="str">
        <f t="shared" si="177"/>
        <v>Faza oper.</v>
      </c>
      <c r="AC316" s="335" t="str">
        <f t="shared" si="177"/>
        <v/>
      </c>
      <c r="AD316" s="335" t="str">
        <f t="shared" si="177"/>
        <v/>
      </c>
      <c r="AE316" s="335" t="str">
        <f t="shared" si="177"/>
        <v/>
      </c>
      <c r="AF316" s="335" t="str">
        <f t="shared" si="177"/>
        <v/>
      </c>
      <c r="AG316" s="335" t="str">
        <f t="shared" si="177"/>
        <v/>
      </c>
    </row>
    <row r="317" spans="1:40" s="8" customFormat="1">
      <c r="A317" s="820"/>
      <c r="B317" s="783"/>
      <c r="C317" s="821"/>
      <c r="D317" s="12">
        <f t="shared" ref="D317:AG317" si="178">IF(G$84="","",G$84)</f>
        <v>2021</v>
      </c>
      <c r="E317" s="12">
        <f t="shared" si="178"/>
        <v>2022</v>
      </c>
      <c r="F317" s="12">
        <f t="shared" si="178"/>
        <v>2023</v>
      </c>
      <c r="G317" s="12">
        <f t="shared" si="178"/>
        <v>2024</v>
      </c>
      <c r="H317" s="12">
        <f t="shared" si="178"/>
        <v>2025</v>
      </c>
      <c r="I317" s="12">
        <f t="shared" si="178"/>
        <v>2026</v>
      </c>
      <c r="J317" s="12">
        <f t="shared" si="178"/>
        <v>2027</v>
      </c>
      <c r="K317" s="12">
        <f t="shared" si="178"/>
        <v>2028</v>
      </c>
      <c r="L317" s="12">
        <f t="shared" si="178"/>
        <v>2029</v>
      </c>
      <c r="M317" s="12">
        <f t="shared" si="178"/>
        <v>2030</v>
      </c>
      <c r="N317" s="12">
        <f t="shared" si="178"/>
        <v>2031</v>
      </c>
      <c r="O317" s="12">
        <f t="shared" si="178"/>
        <v>2032</v>
      </c>
      <c r="P317" s="12">
        <f t="shared" si="178"/>
        <v>2033</v>
      </c>
      <c r="Q317" s="12">
        <f t="shared" si="178"/>
        <v>2034</v>
      </c>
      <c r="R317" s="12">
        <f t="shared" si="178"/>
        <v>2035</v>
      </c>
      <c r="S317" s="12">
        <f t="shared" si="178"/>
        <v>2036</v>
      </c>
      <c r="T317" s="12">
        <f t="shared" si="178"/>
        <v>2037</v>
      </c>
      <c r="U317" s="12">
        <f t="shared" si="178"/>
        <v>2038</v>
      </c>
      <c r="V317" s="12">
        <f t="shared" si="178"/>
        <v>2039</v>
      </c>
      <c r="W317" s="12">
        <f t="shared" si="178"/>
        <v>2040</v>
      </c>
      <c r="X317" s="12">
        <f t="shared" si="178"/>
        <v>2041</v>
      </c>
      <c r="Y317" s="12">
        <f t="shared" si="178"/>
        <v>2042</v>
      </c>
      <c r="Z317" s="12">
        <f t="shared" si="178"/>
        <v>2043</v>
      </c>
      <c r="AA317" s="12">
        <f t="shared" si="178"/>
        <v>2044</v>
      </c>
      <c r="AB317" s="12">
        <f t="shared" si="178"/>
        <v>2045</v>
      </c>
      <c r="AC317" s="12" t="str">
        <f t="shared" si="178"/>
        <v/>
      </c>
      <c r="AD317" s="12" t="str">
        <f t="shared" si="178"/>
        <v/>
      </c>
      <c r="AE317" s="12" t="str">
        <f t="shared" si="178"/>
        <v/>
      </c>
      <c r="AF317" s="12" t="str">
        <f t="shared" si="178"/>
        <v/>
      </c>
      <c r="AG317" s="12" t="str">
        <f t="shared" si="178"/>
        <v/>
      </c>
    </row>
    <row r="318" spans="1:40" s="62" customFormat="1">
      <c r="A318" s="90">
        <v>1</v>
      </c>
      <c r="B318" s="171" t="s">
        <v>377</v>
      </c>
      <c r="C318" s="242" t="s">
        <v>95</v>
      </c>
      <c r="D318" s="339" t="str">
        <f>IF(G$83="","",IF(Dane!F247="","",Dane!F247))</f>
        <v/>
      </c>
      <c r="E318" s="339" t="str">
        <f>IF(H$83="","",IF(Dane!G247="","",Dane!G247))</f>
        <v/>
      </c>
      <c r="F318" s="339" t="str">
        <f>IF(I$83="","",IF(Dane!H247="","",Dane!H247))</f>
        <v/>
      </c>
      <c r="G318" s="339" t="str">
        <f>IF(J$83="","",IF(Dane!I247="","",Dane!I247))</f>
        <v/>
      </c>
      <c r="H318" s="339" t="str">
        <f>IF(K$83="","",IF(Dane!J247="","",Dane!J247))</f>
        <v/>
      </c>
      <c r="I318" s="339" t="str">
        <f>IF(L$83="","",IF(Dane!K247="","",Dane!K247))</f>
        <v/>
      </c>
      <c r="J318" s="339" t="str">
        <f>IF(M$83="","",IF(Dane!L247="","",Dane!L247))</f>
        <v/>
      </c>
      <c r="K318" s="339" t="str">
        <f>IF(N$83="","",IF(Dane!M247="","",Dane!M247))</f>
        <v/>
      </c>
      <c r="L318" s="339" t="str">
        <f>IF(O$83="","",IF(Dane!N247="","",Dane!N247))</f>
        <v/>
      </c>
      <c r="M318" s="339" t="str">
        <f>IF(P$83="","",IF(Dane!O247="","",Dane!O247))</f>
        <v/>
      </c>
      <c r="N318" s="339" t="str">
        <f>IF(Q$83="","",IF(Dane!P247="","",Dane!P247))</f>
        <v/>
      </c>
      <c r="O318" s="339" t="str">
        <f>IF(R$83="","",IF(Dane!Q247="","",Dane!Q247))</f>
        <v/>
      </c>
      <c r="P318" s="339" t="str">
        <f>IF(S$83="","",IF(Dane!R247="","",Dane!R247))</f>
        <v/>
      </c>
      <c r="Q318" s="339" t="str">
        <f>IF(T$83="","",IF(Dane!S247="","",Dane!S247))</f>
        <v/>
      </c>
      <c r="R318" s="339" t="str">
        <f>IF(U$83="","",IF(Dane!T247="","",Dane!T247))</f>
        <v/>
      </c>
      <c r="S318" s="339" t="str">
        <f>IF(V$83="","",IF(Dane!U247="","",Dane!U247))</f>
        <v/>
      </c>
      <c r="T318" s="339" t="str">
        <f>IF(W$83="","",IF(Dane!V247="","",Dane!V247))</f>
        <v/>
      </c>
      <c r="U318" s="339" t="str">
        <f>IF(X$83="","",IF(Dane!W247="","",Dane!W247))</f>
        <v/>
      </c>
      <c r="V318" s="339" t="str">
        <f>IF(Y$83="","",IF(Dane!X247="","",Dane!X247))</f>
        <v/>
      </c>
      <c r="W318" s="339" t="str">
        <f>IF(Z$83="","",IF(Dane!Y247="","",Dane!Y247))</f>
        <v/>
      </c>
      <c r="X318" s="339" t="str">
        <f>IF(AA$83="","",IF(Dane!Z247="","",Dane!Z247))</f>
        <v/>
      </c>
      <c r="Y318" s="339" t="str">
        <f>IF(AB$83="","",IF(Dane!AA247="","",Dane!AA247))</f>
        <v/>
      </c>
      <c r="Z318" s="339" t="str">
        <f>IF(AC$83="","",IF(Dane!AB247="","",Dane!AB247))</f>
        <v/>
      </c>
      <c r="AA318" s="339" t="str">
        <f>IF(AD$83="","",IF(Dane!AC247="","",Dane!AC247))</f>
        <v/>
      </c>
      <c r="AB318" s="339" t="str">
        <f>IF(AE$83="","",IF(Dane!AD247="","",Dane!AD247))</f>
        <v/>
      </c>
      <c r="AC318" s="339" t="str">
        <f>IF(AF$83="","",IF(Dane!AE247="","",Dane!AE247))</f>
        <v/>
      </c>
      <c r="AD318" s="339" t="str">
        <f>IF(AG$83="","",IF(Dane!AF247="","",Dane!AF247))</f>
        <v/>
      </c>
      <c r="AE318" s="339" t="str">
        <f>IF(AH$83="","",IF(Dane!AG247="","",Dane!AG247))</f>
        <v/>
      </c>
      <c r="AF318" s="339" t="str">
        <f>IF(AI$83="","",IF(Dane!AH247="","",Dane!AH247))</f>
        <v/>
      </c>
      <c r="AG318" s="339" t="str">
        <f>IF(AJ$83="","",IF(Dane!AI247="","",Dane!AI247))</f>
        <v/>
      </c>
      <c r="AH318" s="88"/>
      <c r="AI318" s="89"/>
      <c r="AJ318" s="88"/>
      <c r="AN318" s="67"/>
    </row>
    <row r="319" spans="1:40" s="62" customFormat="1">
      <c r="A319" s="84">
        <v>2</v>
      </c>
      <c r="B319" s="175" t="s">
        <v>378</v>
      </c>
      <c r="C319" s="243" t="s">
        <v>95</v>
      </c>
      <c r="D319" s="79" t="str">
        <f>IF(G$83="","",IF(Dane!F248="","",Dane!F248))</f>
        <v/>
      </c>
      <c r="E319" s="79" t="str">
        <f>IF(H$83="","",IF(Dane!G248="","",Dane!G248))</f>
        <v/>
      </c>
      <c r="F319" s="79" t="str">
        <f>IF(I$83="","",IF(Dane!H248="","",Dane!H248))</f>
        <v/>
      </c>
      <c r="G319" s="79" t="str">
        <f>IF(J$83="","",IF(Dane!I248="","",Dane!I248))</f>
        <v/>
      </c>
      <c r="H319" s="79" t="str">
        <f>IF(K$83="","",IF(Dane!J248="","",Dane!J248))</f>
        <v/>
      </c>
      <c r="I319" s="79" t="str">
        <f>IF(L$83="","",IF(Dane!K248="","",Dane!K248))</f>
        <v/>
      </c>
      <c r="J319" s="79" t="str">
        <f>IF(M$83="","",IF(Dane!L248="","",Dane!L248))</f>
        <v/>
      </c>
      <c r="K319" s="79" t="str">
        <f>IF(N$83="","",IF(Dane!M248="","",Dane!M248))</f>
        <v/>
      </c>
      <c r="L319" s="79" t="str">
        <f>IF(O$83="","",IF(Dane!N248="","",Dane!N248))</f>
        <v/>
      </c>
      <c r="M319" s="79" t="str">
        <f>IF(P$83="","",IF(Dane!O248="","",Dane!O248))</f>
        <v/>
      </c>
      <c r="N319" s="79" t="str">
        <f>IF(Q$83="","",IF(Dane!P248="","",Dane!P248))</f>
        <v/>
      </c>
      <c r="O319" s="79" t="str">
        <f>IF(R$83="","",IF(Dane!Q248="","",Dane!Q248))</f>
        <v/>
      </c>
      <c r="P319" s="79" t="str">
        <f>IF(S$83="","",IF(Dane!R248="","",Dane!R248))</f>
        <v/>
      </c>
      <c r="Q319" s="79" t="str">
        <f>IF(T$83="","",IF(Dane!S248="","",Dane!S248))</f>
        <v/>
      </c>
      <c r="R319" s="79" t="str">
        <f>IF(U$83="","",IF(Dane!T248="","",Dane!T248))</f>
        <v/>
      </c>
      <c r="S319" s="79" t="str">
        <f>IF(V$83="","",IF(Dane!U248="","",Dane!U248))</f>
        <v/>
      </c>
      <c r="T319" s="79" t="str">
        <f>IF(W$83="","",IF(Dane!V248="","",Dane!V248))</f>
        <v/>
      </c>
      <c r="U319" s="79" t="str">
        <f>IF(X$83="","",IF(Dane!W248="","",Dane!W248))</f>
        <v/>
      </c>
      <c r="V319" s="79" t="str">
        <f>IF(Y$83="","",IF(Dane!X248="","",Dane!X248))</f>
        <v/>
      </c>
      <c r="W319" s="79" t="str">
        <f>IF(Z$83="","",IF(Dane!Y248="","",Dane!Y248))</f>
        <v/>
      </c>
      <c r="X319" s="79" t="str">
        <f>IF(AA$83="","",IF(Dane!Z248="","",Dane!Z248))</f>
        <v/>
      </c>
      <c r="Y319" s="79" t="str">
        <f>IF(AB$83="","",IF(Dane!AA248="","",Dane!AA248))</f>
        <v/>
      </c>
      <c r="Z319" s="79" t="str">
        <f>IF(AC$83="","",IF(Dane!AB248="","",Dane!AB248))</f>
        <v/>
      </c>
      <c r="AA319" s="79" t="str">
        <f>IF(AD$83="","",IF(Dane!AC248="","",Dane!AC248))</f>
        <v/>
      </c>
      <c r="AB319" s="79" t="str">
        <f>IF(AE$83="","",IF(Dane!AD248="","",Dane!AD248))</f>
        <v/>
      </c>
      <c r="AC319" s="79" t="str">
        <f>IF(AF$83="","",IF(Dane!AE248="","",Dane!AE248))</f>
        <v/>
      </c>
      <c r="AD319" s="79" t="str">
        <f>IF(AG$83="","",IF(Dane!AF248="","",Dane!AF248))</f>
        <v/>
      </c>
      <c r="AE319" s="79" t="str">
        <f>IF(AH$83="","",IF(Dane!AG248="","",Dane!AG248))</f>
        <v/>
      </c>
      <c r="AF319" s="79" t="str">
        <f>IF(AI$83="","",IF(Dane!AH248="","",Dane!AH248))</f>
        <v/>
      </c>
      <c r="AG319" s="79" t="str">
        <f>IF(AJ$83="","",IF(Dane!AI248="","",Dane!AI248))</f>
        <v/>
      </c>
      <c r="AH319" s="88"/>
      <c r="AI319" s="89"/>
      <c r="AJ319" s="88"/>
      <c r="AN319" s="67"/>
    </row>
    <row r="320" spans="1:40" s="62" customFormat="1">
      <c r="A320" s="84">
        <v>3</v>
      </c>
      <c r="B320" s="175" t="s">
        <v>379</v>
      </c>
      <c r="C320" s="243" t="s">
        <v>95</v>
      </c>
      <c r="D320" s="79" t="str">
        <f>IF(G$83="","",IF(Dane!F249="","",Dane!F249))</f>
        <v/>
      </c>
      <c r="E320" s="79" t="str">
        <f>IF(H$83="","",IF(Dane!G249="","",Dane!G249))</f>
        <v/>
      </c>
      <c r="F320" s="79" t="str">
        <f>IF(I$83="","",IF(Dane!H249="","",Dane!H249))</f>
        <v/>
      </c>
      <c r="G320" s="79" t="str">
        <f>IF(J$83="","",IF(Dane!I249="","",Dane!I249))</f>
        <v/>
      </c>
      <c r="H320" s="79" t="str">
        <f>IF(K$83="","",IF(Dane!J249="","",Dane!J249))</f>
        <v/>
      </c>
      <c r="I320" s="79" t="str">
        <f>IF(L$83="","",IF(Dane!K249="","",Dane!K249))</f>
        <v/>
      </c>
      <c r="J320" s="79" t="str">
        <f>IF(M$83="","",IF(Dane!L249="","",Dane!L249))</f>
        <v/>
      </c>
      <c r="K320" s="79" t="str">
        <f>IF(N$83="","",IF(Dane!M249="","",Dane!M249))</f>
        <v/>
      </c>
      <c r="L320" s="79" t="str">
        <f>IF(O$83="","",IF(Dane!N249="","",Dane!N249))</f>
        <v/>
      </c>
      <c r="M320" s="79" t="str">
        <f>IF(P$83="","",IF(Dane!O249="","",Dane!O249))</f>
        <v/>
      </c>
      <c r="N320" s="79" t="str">
        <f>IF(Q$83="","",IF(Dane!P249="","",Dane!P249))</f>
        <v/>
      </c>
      <c r="O320" s="79" t="str">
        <f>IF(R$83="","",IF(Dane!Q249="","",Dane!Q249))</f>
        <v/>
      </c>
      <c r="P320" s="79" t="str">
        <f>IF(S$83="","",IF(Dane!R249="","",Dane!R249))</f>
        <v/>
      </c>
      <c r="Q320" s="79" t="str">
        <f>IF(T$83="","",IF(Dane!S249="","",Dane!S249))</f>
        <v/>
      </c>
      <c r="R320" s="79" t="str">
        <f>IF(U$83="","",IF(Dane!T249="","",Dane!T249))</f>
        <v/>
      </c>
      <c r="S320" s="79" t="str">
        <f>IF(V$83="","",IF(Dane!U249="","",Dane!U249))</f>
        <v/>
      </c>
      <c r="T320" s="79" t="str">
        <f>IF(W$83="","",IF(Dane!V249="","",Dane!V249))</f>
        <v/>
      </c>
      <c r="U320" s="79" t="str">
        <f>IF(X$83="","",IF(Dane!W249="","",Dane!W249))</f>
        <v/>
      </c>
      <c r="V320" s="79" t="str">
        <f>IF(Y$83="","",IF(Dane!X249="","",Dane!X249))</f>
        <v/>
      </c>
      <c r="W320" s="79" t="str">
        <f>IF(Z$83="","",IF(Dane!Y249="","",Dane!Y249))</f>
        <v/>
      </c>
      <c r="X320" s="79" t="str">
        <f>IF(AA$83="","",IF(Dane!Z249="","",Dane!Z249))</f>
        <v/>
      </c>
      <c r="Y320" s="79" t="str">
        <f>IF(AB$83="","",IF(Dane!AA249="","",Dane!AA249))</f>
        <v/>
      </c>
      <c r="Z320" s="79" t="str">
        <f>IF(AC$83="","",IF(Dane!AB249="","",Dane!AB249))</f>
        <v/>
      </c>
      <c r="AA320" s="79" t="str">
        <f>IF(AD$83="","",IF(Dane!AC249="","",Dane!AC249))</f>
        <v/>
      </c>
      <c r="AB320" s="79" t="str">
        <f>IF(AE$83="","",IF(Dane!AD249="","",Dane!AD249))</f>
        <v/>
      </c>
      <c r="AC320" s="79" t="str">
        <f>IF(AF$83="","",IF(Dane!AE249="","",Dane!AE249))</f>
        <v/>
      </c>
      <c r="AD320" s="79" t="str">
        <f>IF(AG$83="","",IF(Dane!AF249="","",Dane!AF249))</f>
        <v/>
      </c>
      <c r="AE320" s="79" t="str">
        <f>IF(AH$83="","",IF(Dane!AG249="","",Dane!AG249))</f>
        <v/>
      </c>
      <c r="AF320" s="79" t="str">
        <f>IF(AI$83="","",IF(Dane!AH249="","",Dane!AH249))</f>
        <v/>
      </c>
      <c r="AG320" s="79" t="str">
        <f>IF(AJ$83="","",IF(Dane!AI249="","",Dane!AI249))</f>
        <v/>
      </c>
      <c r="AH320" s="88"/>
      <c r="AI320" s="89"/>
      <c r="AJ320" s="88"/>
      <c r="AN320" s="67"/>
    </row>
    <row r="321" spans="1:40" s="61" customFormat="1">
      <c r="A321" s="355">
        <v>4</v>
      </c>
      <c r="B321" s="356" t="s">
        <v>380</v>
      </c>
      <c r="C321" s="102" t="s">
        <v>30</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Nie dotyczy</v>
      </c>
      <c r="T321" s="358" t="str">
        <f t="shared" si="179"/>
        <v>Nie dotyczy</v>
      </c>
      <c r="U321" s="358" t="str">
        <f t="shared" si="179"/>
        <v>Nie dotyczy</v>
      </c>
      <c r="V321" s="358" t="str">
        <f t="shared" si="179"/>
        <v>Nie dotyczy</v>
      </c>
      <c r="W321" s="358" t="str">
        <f t="shared" si="179"/>
        <v>Nie dotyczy</v>
      </c>
      <c r="X321" s="358" t="str">
        <f t="shared" si="179"/>
        <v>Nie dotyczy</v>
      </c>
      <c r="Y321" s="358" t="str">
        <f t="shared" si="179"/>
        <v>Nie dotyczy</v>
      </c>
      <c r="Z321" s="358" t="str">
        <f t="shared" si="179"/>
        <v>Nie dotyczy</v>
      </c>
      <c r="AA321" s="358" t="str">
        <f t="shared" si="179"/>
        <v>Nie dotyczy</v>
      </c>
      <c r="AB321" s="358" t="str">
        <f t="shared" si="179"/>
        <v>Nie dotyczy</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188</v>
      </c>
    </row>
    <row r="323" spans="1:40" s="8" customFormat="1">
      <c r="A323" s="780" t="s">
        <v>116</v>
      </c>
      <c r="B323" s="782" t="s">
        <v>190</v>
      </c>
      <c r="C323" s="778" t="s">
        <v>87</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Faza oper.</v>
      </c>
      <c r="T323" s="335" t="str">
        <f t="shared" si="180"/>
        <v>Faza oper.</v>
      </c>
      <c r="U323" s="335" t="str">
        <f t="shared" si="180"/>
        <v>Faza oper.</v>
      </c>
      <c r="V323" s="335" t="str">
        <f t="shared" si="180"/>
        <v>Faza oper.</v>
      </c>
      <c r="W323" s="335" t="str">
        <f t="shared" si="180"/>
        <v>Faza oper.</v>
      </c>
      <c r="X323" s="335" t="str">
        <f t="shared" si="180"/>
        <v>Faza oper.</v>
      </c>
      <c r="Y323" s="335" t="str">
        <f t="shared" si="180"/>
        <v>Faza oper.</v>
      </c>
      <c r="Z323" s="335" t="str">
        <f t="shared" si="180"/>
        <v>Faza oper.</v>
      </c>
      <c r="AA323" s="335" t="str">
        <f t="shared" si="180"/>
        <v>Faza oper.</v>
      </c>
      <c r="AB323" s="335" t="str">
        <f t="shared" si="180"/>
        <v>Faza oper.</v>
      </c>
      <c r="AC323" s="335" t="str">
        <f t="shared" si="180"/>
        <v/>
      </c>
      <c r="AD323" s="335" t="str">
        <f t="shared" si="180"/>
        <v/>
      </c>
      <c r="AE323" s="335" t="str">
        <f t="shared" si="180"/>
        <v/>
      </c>
      <c r="AF323" s="335" t="str">
        <f t="shared" si="180"/>
        <v/>
      </c>
      <c r="AG323" s="335" t="str">
        <f t="shared" si="180"/>
        <v/>
      </c>
    </row>
    <row r="324" spans="1:40" s="8" customFormat="1">
      <c r="A324" s="820"/>
      <c r="B324" s="783"/>
      <c r="C324" s="821"/>
      <c r="D324" s="12">
        <f t="shared" ref="D324:AG324" si="181">IF(G$84="","",G$84)</f>
        <v>2021</v>
      </c>
      <c r="E324" s="12">
        <f t="shared" si="181"/>
        <v>2022</v>
      </c>
      <c r="F324" s="12">
        <f t="shared" si="181"/>
        <v>2023</v>
      </c>
      <c r="G324" s="12">
        <f t="shared" si="181"/>
        <v>2024</v>
      </c>
      <c r="H324" s="12">
        <f t="shared" si="181"/>
        <v>2025</v>
      </c>
      <c r="I324" s="12">
        <f t="shared" si="181"/>
        <v>2026</v>
      </c>
      <c r="J324" s="12">
        <f t="shared" si="181"/>
        <v>2027</v>
      </c>
      <c r="K324" s="12">
        <f t="shared" si="181"/>
        <v>2028</v>
      </c>
      <c r="L324" s="12">
        <f t="shared" si="181"/>
        <v>2029</v>
      </c>
      <c r="M324" s="12">
        <f t="shared" si="181"/>
        <v>2030</v>
      </c>
      <c r="N324" s="12">
        <f t="shared" si="181"/>
        <v>2031</v>
      </c>
      <c r="O324" s="12">
        <f t="shared" si="181"/>
        <v>2032</v>
      </c>
      <c r="P324" s="12">
        <f t="shared" si="181"/>
        <v>2033</v>
      </c>
      <c r="Q324" s="12">
        <f t="shared" si="181"/>
        <v>2034</v>
      </c>
      <c r="R324" s="12">
        <f t="shared" si="181"/>
        <v>2035</v>
      </c>
      <c r="S324" s="12">
        <f t="shared" si="181"/>
        <v>2036</v>
      </c>
      <c r="T324" s="12">
        <f t="shared" si="181"/>
        <v>2037</v>
      </c>
      <c r="U324" s="12">
        <f t="shared" si="181"/>
        <v>2038</v>
      </c>
      <c r="V324" s="12">
        <f t="shared" si="181"/>
        <v>2039</v>
      </c>
      <c r="W324" s="12">
        <f t="shared" si="181"/>
        <v>2040</v>
      </c>
      <c r="X324" s="12">
        <f t="shared" si="181"/>
        <v>2041</v>
      </c>
      <c r="Y324" s="12">
        <f t="shared" si="181"/>
        <v>2042</v>
      </c>
      <c r="Z324" s="12">
        <f t="shared" si="181"/>
        <v>2043</v>
      </c>
      <c r="AA324" s="12">
        <f t="shared" si="181"/>
        <v>2044</v>
      </c>
      <c r="AB324" s="12">
        <f t="shared" si="181"/>
        <v>2045</v>
      </c>
      <c r="AC324" s="12" t="str">
        <f t="shared" si="181"/>
        <v/>
      </c>
      <c r="AD324" s="12" t="str">
        <f t="shared" si="181"/>
        <v/>
      </c>
      <c r="AE324" s="12" t="str">
        <f t="shared" si="181"/>
        <v/>
      </c>
      <c r="AF324" s="12" t="str">
        <f t="shared" si="181"/>
        <v/>
      </c>
      <c r="AG324" s="12" t="str">
        <f t="shared" si="181"/>
        <v/>
      </c>
    </row>
    <row r="325" spans="1:40" s="62" customFormat="1">
      <c r="A325" s="90">
        <v>1</v>
      </c>
      <c r="B325" s="72" t="s">
        <v>381</v>
      </c>
      <c r="C325" s="91" t="s">
        <v>382</v>
      </c>
      <c r="D325" s="92">
        <f>IF(G$83="","",IF(D$36="","",HLOOKUP(D$324,$D$30:$AS$36,7,FALSE)))</f>
        <v>1753</v>
      </c>
      <c r="E325" s="92">
        <f t="shared" ref="E325:AG325" si="182">IF(H$83="","",IF(E$36="","",HLOOKUP(E$324,$D$30:$AS$36,7,FALSE)))</f>
        <v>1735.47</v>
      </c>
      <c r="F325" s="92">
        <f t="shared" si="182"/>
        <v>1738.0732050000001</v>
      </c>
      <c r="G325" s="92">
        <f t="shared" si="182"/>
        <v>1766.7514128825001</v>
      </c>
      <c r="H325" s="92">
        <f t="shared" si="182"/>
        <v>1799.4363140208263</v>
      </c>
      <c r="I325" s="92">
        <f t="shared" si="182"/>
        <v>1830.9264495161908</v>
      </c>
      <c r="J325" s="92">
        <f t="shared" si="182"/>
        <v>1858.3903462589335</v>
      </c>
      <c r="K325" s="92">
        <f t="shared" si="182"/>
        <v>1885.337006279688</v>
      </c>
      <c r="L325" s="92">
        <f t="shared" si="182"/>
        <v>1912.6743928707433</v>
      </c>
      <c r="M325" s="92">
        <f t="shared" si="182"/>
        <v>1940.408171567369</v>
      </c>
      <c r="N325" s="92">
        <f t="shared" si="182"/>
        <v>1968.5440900550957</v>
      </c>
      <c r="O325" s="92">
        <f t="shared" si="182"/>
        <v>1997.0879793608945</v>
      </c>
      <c r="P325" s="92">
        <f t="shared" si="182"/>
        <v>2025.047211071947</v>
      </c>
      <c r="Q325" s="92">
        <f t="shared" si="182"/>
        <v>2053.3978720269542</v>
      </c>
      <c r="R325" s="92">
        <f t="shared" si="182"/>
        <v>2082.1454422353318</v>
      </c>
      <c r="S325" s="92">
        <f t="shared" si="182"/>
        <v>2111.2954784266262</v>
      </c>
      <c r="T325" s="92">
        <f t="shared" si="182"/>
        <v>2140.8536151245989</v>
      </c>
      <c r="U325" s="92">
        <f t="shared" si="182"/>
        <v>2170.8255657363434</v>
      </c>
      <c r="V325" s="92">
        <f t="shared" si="182"/>
        <v>2200.131710873784</v>
      </c>
      <c r="W325" s="92">
        <f t="shared" si="182"/>
        <v>2229.8334889705802</v>
      </c>
      <c r="X325" s="92">
        <f t="shared" si="182"/>
        <v>2259.9362410716831</v>
      </c>
      <c r="Y325" s="92">
        <f t="shared" si="182"/>
        <v>2290.4453803261508</v>
      </c>
      <c r="Z325" s="92">
        <f t="shared" si="182"/>
        <v>2321.3663929605541</v>
      </c>
      <c r="AA325" s="92">
        <f t="shared" si="182"/>
        <v>2351.544156069041</v>
      </c>
      <c r="AB325" s="92">
        <f t="shared" si="182"/>
        <v>2382.1142300979382</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34</v>
      </c>
      <c r="B326" s="76" t="s">
        <v>383</v>
      </c>
      <c r="C326" s="93" t="s">
        <v>384</v>
      </c>
      <c r="D326" s="94">
        <f>IF(D$325="","",12*0.03*D$325)</f>
        <v>631.07999999999993</v>
      </c>
      <c r="E326" s="94">
        <f t="shared" ref="E326:AG326" si="183">IF(E$325="","",12*0.03*E$325)</f>
        <v>624.76919999999996</v>
      </c>
      <c r="F326" s="94">
        <f t="shared" si="183"/>
        <v>625.70635379999999</v>
      </c>
      <c r="G326" s="94">
        <f t="shared" si="183"/>
        <v>636.0305086377</v>
      </c>
      <c r="H326" s="94">
        <f t="shared" si="183"/>
        <v>647.79707304749741</v>
      </c>
      <c r="I326" s="94">
        <f t="shared" si="183"/>
        <v>659.13352182582867</v>
      </c>
      <c r="J326" s="94">
        <f t="shared" si="183"/>
        <v>669.02052465321606</v>
      </c>
      <c r="K326" s="94">
        <f t="shared" si="183"/>
        <v>678.72132226068766</v>
      </c>
      <c r="L326" s="94">
        <f t="shared" si="183"/>
        <v>688.56278143346753</v>
      </c>
      <c r="M326" s="94">
        <f t="shared" si="183"/>
        <v>698.54694176425278</v>
      </c>
      <c r="N326" s="94">
        <f t="shared" si="183"/>
        <v>708.67587241983438</v>
      </c>
      <c r="O326" s="94">
        <f t="shared" si="183"/>
        <v>718.95167256992193</v>
      </c>
      <c r="P326" s="94">
        <f t="shared" si="183"/>
        <v>729.01699598590085</v>
      </c>
      <c r="Q326" s="94">
        <f t="shared" si="183"/>
        <v>739.2232339297035</v>
      </c>
      <c r="R326" s="94">
        <f t="shared" si="183"/>
        <v>749.57235920471942</v>
      </c>
      <c r="S326" s="94">
        <f t="shared" si="183"/>
        <v>760.06637223358541</v>
      </c>
      <c r="T326" s="94">
        <f t="shared" si="183"/>
        <v>770.7073014448556</v>
      </c>
      <c r="U326" s="94">
        <f t="shared" si="183"/>
        <v>781.49720366508359</v>
      </c>
      <c r="V326" s="94">
        <f t="shared" si="183"/>
        <v>792.04741591456218</v>
      </c>
      <c r="W326" s="94">
        <f t="shared" si="183"/>
        <v>802.74005602940883</v>
      </c>
      <c r="X326" s="94">
        <f t="shared" si="183"/>
        <v>813.57704678580592</v>
      </c>
      <c r="Y326" s="94">
        <f t="shared" si="183"/>
        <v>824.56033691741425</v>
      </c>
      <c r="Z326" s="94">
        <f t="shared" si="183"/>
        <v>835.69190146579945</v>
      </c>
      <c r="AA326" s="94">
        <f t="shared" si="183"/>
        <v>846.55589618485476</v>
      </c>
      <c r="AB326" s="94">
        <f t="shared" si="183"/>
        <v>857.56112283525772</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385</v>
      </c>
      <c r="C327" s="93" t="s">
        <v>386</v>
      </c>
      <c r="D327" s="94">
        <f>IF(D$325="","",D$326/$E$27)</f>
        <v>23.635955056179775</v>
      </c>
      <c r="E327" s="94">
        <f t="shared" ref="E327:AG327" si="184">IF(E$325="","",E$326/$E$27)</f>
        <v>23.399595505617977</v>
      </c>
      <c r="F327" s="94">
        <f t="shared" si="184"/>
        <v>23.434694898876405</v>
      </c>
      <c r="G327" s="94">
        <f t="shared" si="184"/>
        <v>23.821367364707864</v>
      </c>
      <c r="H327" s="94">
        <f t="shared" si="184"/>
        <v>24.26206266095496</v>
      </c>
      <c r="I327" s="94">
        <f t="shared" si="184"/>
        <v>24.686648757521674</v>
      </c>
      <c r="J327" s="94">
        <f t="shared" si="184"/>
        <v>25.056948488884498</v>
      </c>
      <c r="K327" s="94">
        <f t="shared" si="184"/>
        <v>25.420274241973321</v>
      </c>
      <c r="L327" s="94">
        <f t="shared" si="184"/>
        <v>25.78886821848193</v>
      </c>
      <c r="M327" s="94">
        <f t="shared" si="184"/>
        <v>26.162806807649918</v>
      </c>
      <c r="N327" s="94">
        <f t="shared" si="184"/>
        <v>26.54216750636084</v>
      </c>
      <c r="O327" s="94">
        <f t="shared" si="184"/>
        <v>26.927028935203069</v>
      </c>
      <c r="P327" s="94">
        <f t="shared" si="184"/>
        <v>27.304007340295911</v>
      </c>
      <c r="Q327" s="94">
        <f t="shared" si="184"/>
        <v>27.686263443060056</v>
      </c>
      <c r="R327" s="94">
        <f t="shared" si="184"/>
        <v>28.073871131262901</v>
      </c>
      <c r="S327" s="94">
        <f t="shared" si="184"/>
        <v>28.466905327100577</v>
      </c>
      <c r="T327" s="94">
        <f t="shared" si="184"/>
        <v>28.865442001679988</v>
      </c>
      <c r="U327" s="94">
        <f t="shared" si="184"/>
        <v>29.269558189703506</v>
      </c>
      <c r="V327" s="94">
        <f t="shared" si="184"/>
        <v>29.664697225264501</v>
      </c>
      <c r="W327" s="94">
        <f t="shared" si="184"/>
        <v>30.065170637805576</v>
      </c>
      <c r="X327" s="94">
        <f t="shared" si="184"/>
        <v>30.471050441415954</v>
      </c>
      <c r="Y327" s="94">
        <f t="shared" si="184"/>
        <v>30.882409622375068</v>
      </c>
      <c r="Z327" s="94">
        <f t="shared" si="184"/>
        <v>31.299322152277135</v>
      </c>
      <c r="AA327" s="94">
        <f t="shared" si="184"/>
        <v>31.706213340256735</v>
      </c>
      <c r="AB327" s="94">
        <f t="shared" si="184"/>
        <v>32.118394113680068</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387</v>
      </c>
      <c r="C328" s="93" t="s">
        <v>388</v>
      </c>
      <c r="D328" s="94">
        <f>IF(D$325="","",12*0.078*D$325)</f>
        <v>1640.808</v>
      </c>
      <c r="E328" s="94">
        <f t="shared" ref="E328:AG328" si="185">IF(E$325="","",12*0.078*E$325)</f>
        <v>1624.3999199999998</v>
      </c>
      <c r="F328" s="94">
        <f t="shared" si="185"/>
        <v>1626.83651988</v>
      </c>
      <c r="G328" s="94">
        <f t="shared" si="185"/>
        <v>1653.6793224580199</v>
      </c>
      <c r="H328" s="94">
        <f t="shared" si="185"/>
        <v>1684.2723899234934</v>
      </c>
      <c r="I328" s="94">
        <f t="shared" si="185"/>
        <v>1713.7471567471546</v>
      </c>
      <c r="J328" s="94">
        <f t="shared" si="185"/>
        <v>1739.4533640983616</v>
      </c>
      <c r="K328" s="94">
        <f t="shared" si="185"/>
        <v>1764.6754378777878</v>
      </c>
      <c r="L328" s="94">
        <f t="shared" si="185"/>
        <v>1790.2632317270156</v>
      </c>
      <c r="M328" s="94">
        <f t="shared" si="185"/>
        <v>1816.2220485870573</v>
      </c>
      <c r="N328" s="94">
        <f t="shared" si="185"/>
        <v>1842.5572682915695</v>
      </c>
      <c r="O328" s="94">
        <f t="shared" si="185"/>
        <v>1869.2743486817972</v>
      </c>
      <c r="P328" s="94">
        <f t="shared" si="185"/>
        <v>1895.4441895633422</v>
      </c>
      <c r="Q328" s="94">
        <f t="shared" si="185"/>
        <v>1921.9804082172291</v>
      </c>
      <c r="R328" s="94">
        <f t="shared" si="185"/>
        <v>1948.8881339322704</v>
      </c>
      <c r="S328" s="94">
        <f t="shared" si="185"/>
        <v>1976.1725678073221</v>
      </c>
      <c r="T328" s="94">
        <f t="shared" si="185"/>
        <v>2003.8389837566244</v>
      </c>
      <c r="U328" s="94">
        <f t="shared" si="185"/>
        <v>2031.8927295292174</v>
      </c>
      <c r="V328" s="94">
        <f t="shared" si="185"/>
        <v>2059.3232813778618</v>
      </c>
      <c r="W328" s="94">
        <f t="shared" si="185"/>
        <v>2087.1241456764628</v>
      </c>
      <c r="X328" s="94">
        <f t="shared" si="185"/>
        <v>2115.3003216430952</v>
      </c>
      <c r="Y328" s="94">
        <f t="shared" si="185"/>
        <v>2143.8568759852769</v>
      </c>
      <c r="Z328" s="94">
        <f t="shared" si="185"/>
        <v>2172.7989438110785</v>
      </c>
      <c r="AA328" s="94">
        <f t="shared" si="185"/>
        <v>2201.0453300806221</v>
      </c>
      <c r="AB328" s="94">
        <f t="shared" si="185"/>
        <v>2229.65891937167</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389</v>
      </c>
      <c r="B329" s="96" t="s">
        <v>390</v>
      </c>
      <c r="C329" s="93" t="s">
        <v>384</v>
      </c>
      <c r="D329" s="94">
        <f>IF(D$325="","",12*0.11*D$325)</f>
        <v>2313.96</v>
      </c>
      <c r="E329" s="94">
        <f t="shared" ref="E329:AG329" si="186">IF(E$325="","",12*0.11*E$325)</f>
        <v>2290.8204000000001</v>
      </c>
      <c r="F329" s="94">
        <f t="shared" si="186"/>
        <v>2294.2566306000003</v>
      </c>
      <c r="G329" s="94">
        <f t="shared" si="186"/>
        <v>2332.1118650049002</v>
      </c>
      <c r="H329" s="94">
        <f t="shared" si="186"/>
        <v>2375.255934507491</v>
      </c>
      <c r="I329" s="94">
        <f t="shared" si="186"/>
        <v>2416.8229133613718</v>
      </c>
      <c r="J329" s="94">
        <f t="shared" si="186"/>
        <v>2453.0752570617924</v>
      </c>
      <c r="K329" s="94">
        <f t="shared" si="186"/>
        <v>2488.6448482891883</v>
      </c>
      <c r="L329" s="94">
        <f t="shared" si="186"/>
        <v>2524.7301985893814</v>
      </c>
      <c r="M329" s="94">
        <f t="shared" si="186"/>
        <v>2561.3387864689271</v>
      </c>
      <c r="N329" s="94">
        <f t="shared" si="186"/>
        <v>2598.4781988727264</v>
      </c>
      <c r="O329" s="94">
        <f t="shared" si="186"/>
        <v>2636.1561327563809</v>
      </c>
      <c r="P329" s="94">
        <f t="shared" si="186"/>
        <v>2673.0623186149701</v>
      </c>
      <c r="Q329" s="94">
        <f t="shared" si="186"/>
        <v>2710.4851910755797</v>
      </c>
      <c r="R329" s="94">
        <f t="shared" si="186"/>
        <v>2748.4319837506382</v>
      </c>
      <c r="S329" s="94">
        <f t="shared" si="186"/>
        <v>2786.9100315231467</v>
      </c>
      <c r="T329" s="94">
        <f t="shared" si="186"/>
        <v>2825.9267719644708</v>
      </c>
      <c r="U329" s="94">
        <f t="shared" si="186"/>
        <v>2865.4897467719734</v>
      </c>
      <c r="V329" s="94">
        <f t="shared" si="186"/>
        <v>2904.1738583533952</v>
      </c>
      <c r="W329" s="94">
        <f t="shared" si="186"/>
        <v>2943.3802054411663</v>
      </c>
      <c r="X329" s="94">
        <f t="shared" si="186"/>
        <v>2983.1158382146218</v>
      </c>
      <c r="Y329" s="94">
        <f t="shared" si="186"/>
        <v>3023.3879020305194</v>
      </c>
      <c r="Z329" s="94">
        <f t="shared" si="186"/>
        <v>3064.2036387079315</v>
      </c>
      <c r="AA329" s="94">
        <f t="shared" si="186"/>
        <v>3104.0382860111345</v>
      </c>
      <c r="AB329" s="94">
        <f t="shared" si="186"/>
        <v>3144.3907837292786</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391</v>
      </c>
      <c r="B330" s="85" t="s">
        <v>392</v>
      </c>
      <c r="C330" s="86" t="s">
        <v>393</v>
      </c>
      <c r="D330" s="87">
        <f t="shared" ref="D330:AG330" si="187">IF(D$325="","",D$329/($E$28/$E$29))</f>
        <v>3.6625558315521927</v>
      </c>
      <c r="E330" s="87">
        <f t="shared" si="187"/>
        <v>3.6259302732366705</v>
      </c>
      <c r="F330" s="87">
        <f t="shared" si="187"/>
        <v>3.6313691686465259</v>
      </c>
      <c r="G330" s="87">
        <f t="shared" si="187"/>
        <v>3.6912867599291936</v>
      </c>
      <c r="H330" s="87">
        <f t="shared" si="187"/>
        <v>3.7595755649878839</v>
      </c>
      <c r="I330" s="87">
        <f t="shared" si="187"/>
        <v>3.8253681373751713</v>
      </c>
      <c r="J330" s="87">
        <f t="shared" si="187"/>
        <v>3.8827486594357992</v>
      </c>
      <c r="K330" s="87">
        <f t="shared" si="187"/>
        <v>3.939048514997618</v>
      </c>
      <c r="L330" s="87">
        <f t="shared" si="187"/>
        <v>3.9961647184650833</v>
      </c>
      <c r="M330" s="87">
        <f t="shared" si="187"/>
        <v>4.0541091068828266</v>
      </c>
      <c r="N330" s="87">
        <f t="shared" si="187"/>
        <v>4.1128936889326271</v>
      </c>
      <c r="O330" s="87">
        <f t="shared" si="187"/>
        <v>4.1725306474221497</v>
      </c>
      <c r="P330" s="87">
        <f t="shared" si="187"/>
        <v>4.2309460764860605</v>
      </c>
      <c r="Q330" s="87">
        <f t="shared" si="187"/>
        <v>4.2901793215568649</v>
      </c>
      <c r="R330" s="87">
        <f t="shared" si="187"/>
        <v>4.3502418320586616</v>
      </c>
      <c r="S330" s="87">
        <f t="shared" si="187"/>
        <v>4.4111452177074826</v>
      </c>
      <c r="T330" s="87">
        <f t="shared" si="187"/>
        <v>4.4729012507553874</v>
      </c>
      <c r="U330" s="87">
        <f t="shared" si="187"/>
        <v>4.5355218682659624</v>
      </c>
      <c r="V330" s="87">
        <f t="shared" si="187"/>
        <v>4.5967514134875529</v>
      </c>
      <c r="W330" s="87">
        <f t="shared" si="187"/>
        <v>4.6588075575696353</v>
      </c>
      <c r="X330" s="87">
        <f t="shared" si="187"/>
        <v>4.721701459596825</v>
      </c>
      <c r="Y330" s="87">
        <f t="shared" si="187"/>
        <v>4.7854444293013829</v>
      </c>
      <c r="Z330" s="87">
        <f t="shared" si="187"/>
        <v>4.8500479290969514</v>
      </c>
      <c r="AA330" s="87">
        <f t="shared" si="187"/>
        <v>4.913098552175212</v>
      </c>
      <c r="AB330" s="87">
        <f t="shared" si="187"/>
        <v>4.9769688333534887</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394</v>
      </c>
      <c r="C331" s="357" t="s">
        <v>95</v>
      </c>
      <c r="D331" s="103" t="str">
        <f>IF(Dane!F253="","",Dane!F253)</f>
        <v/>
      </c>
      <c r="E331" s="103" t="str">
        <f>IF(Dane!G253="","",Dane!G253)</f>
        <v/>
      </c>
      <c r="F331" s="103" t="str">
        <f>IF(Dane!H253="","",Dane!H253)</f>
        <v/>
      </c>
      <c r="G331" s="103" t="str">
        <f>IF(Dane!I253="","",Dane!I253)</f>
        <v/>
      </c>
      <c r="H331" s="103" t="str">
        <f>IF(Dane!J253="","",Dane!J253)</f>
        <v/>
      </c>
      <c r="I331" s="103" t="str">
        <f>IF(Dane!K253="","",Dane!K253)</f>
        <v/>
      </c>
      <c r="J331" s="103" t="str">
        <f>IF(Dane!L253="","",Dane!L253)</f>
        <v/>
      </c>
      <c r="K331" s="103" t="str">
        <f>IF(Dane!M253="","",Dane!M253)</f>
        <v/>
      </c>
      <c r="L331" s="103" t="str">
        <f>IF(Dane!N253="","",Dane!N253)</f>
        <v/>
      </c>
      <c r="M331" s="103" t="str">
        <f>IF(Dane!O253="","",Dane!O253)</f>
        <v/>
      </c>
      <c r="N331" s="103" t="str">
        <f>IF(Dane!P253="","",Dane!P253)</f>
        <v/>
      </c>
      <c r="O331" s="103" t="str">
        <f>IF(Dane!Q253="","",Dane!Q253)</f>
        <v/>
      </c>
      <c r="P331" s="103" t="str">
        <f>IF(Dane!R253="","",Dane!R253)</f>
        <v/>
      </c>
      <c r="Q331" s="103" t="str">
        <f>IF(Dane!S253="","",Dane!S253)</f>
        <v/>
      </c>
      <c r="R331" s="103" t="str">
        <f>IF(Dane!T253="","",Dane!T253)</f>
        <v/>
      </c>
      <c r="S331" s="103" t="str">
        <f>IF(Dane!U253="","",Dane!U253)</f>
        <v/>
      </c>
      <c r="T331" s="103" t="str">
        <f>IF(Dane!V253="","",Dane!V253)</f>
        <v/>
      </c>
      <c r="U331" s="103" t="str">
        <f>IF(Dane!W253="","",Dane!W253)</f>
        <v/>
      </c>
      <c r="V331" s="103" t="str">
        <f>IF(Dane!X253="","",Dane!X253)</f>
        <v/>
      </c>
      <c r="W331" s="103" t="str">
        <f>IF(Dane!Y253="","",Dane!Y253)</f>
        <v/>
      </c>
      <c r="X331" s="103" t="str">
        <f>IF(Dane!Z253="","",Dane!Z253)</f>
        <v/>
      </c>
      <c r="Y331" s="103" t="str">
        <f>IF(Dane!AA253="","",Dane!AA253)</f>
        <v/>
      </c>
      <c r="Z331" s="103" t="str">
        <f>IF(Dane!AB253="","",Dane!AB253)</f>
        <v/>
      </c>
      <c r="AA331" s="103" t="str">
        <f>IF(Dane!AC253="","",Dane!AC253)</f>
        <v/>
      </c>
      <c r="AB331" s="103" t="str">
        <f>IF(Dane!AD253="","",Dane!AD253)</f>
        <v/>
      </c>
      <c r="AC331" s="103" t="str">
        <f>IF(Dane!AE253="","",Dane!AE253)</f>
        <v/>
      </c>
      <c r="AD331" s="103" t="str">
        <f>IF(Dane!AF253="","",Dane!AF253)</f>
        <v/>
      </c>
      <c r="AE331" s="103" t="str">
        <f>IF(Dane!AG253="","",Dane!AG253)</f>
        <v/>
      </c>
      <c r="AF331" s="103" t="str">
        <f>IF(Dane!AH253="","",Dane!AH253)</f>
        <v/>
      </c>
      <c r="AG331" s="103" t="str">
        <f>IF(Dane!AI253="","",Dane!AI253)</f>
        <v/>
      </c>
      <c r="AH331" s="478"/>
      <c r="AI331" s="135"/>
      <c r="AJ331" s="478"/>
      <c r="AN331" s="100"/>
    </row>
    <row r="332" spans="1:40" s="351" customFormat="1" ht="18" customHeight="1">
      <c r="A332" s="350" t="s">
        <v>395</v>
      </c>
      <c r="B332" s="351" t="s">
        <v>156</v>
      </c>
      <c r="H332" s="352"/>
    </row>
    <row r="333" spans="1:40" s="354" customFormat="1" ht="19.5" customHeight="1">
      <c r="A333" s="353"/>
      <c r="B333" s="354" t="s">
        <v>396</v>
      </c>
    </row>
    <row r="334" spans="1:40" s="8" customFormat="1">
      <c r="A334" s="780" t="s">
        <v>91</v>
      </c>
      <c r="B334" s="782" t="s">
        <v>397</v>
      </c>
      <c r="C334" s="778" t="s">
        <v>87</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Faza oper.</v>
      </c>
      <c r="T334" s="335" t="str">
        <f t="shared" si="188"/>
        <v>Faza oper.</v>
      </c>
      <c r="U334" s="335" t="str">
        <f t="shared" si="188"/>
        <v>Faza oper.</v>
      </c>
      <c r="V334" s="335" t="str">
        <f t="shared" si="188"/>
        <v>Faza oper.</v>
      </c>
      <c r="W334" s="335" t="str">
        <f t="shared" si="188"/>
        <v>Faza oper.</v>
      </c>
      <c r="X334" s="335" t="str">
        <f t="shared" si="188"/>
        <v>Faza oper.</v>
      </c>
      <c r="Y334" s="335" t="str">
        <f t="shared" si="188"/>
        <v>Faza oper.</v>
      </c>
      <c r="Z334" s="335" t="str">
        <f t="shared" si="188"/>
        <v>Faza oper.</v>
      </c>
      <c r="AA334" s="335" t="str">
        <f t="shared" si="188"/>
        <v>Faza oper.</v>
      </c>
      <c r="AB334" s="335" t="str">
        <f t="shared" si="188"/>
        <v>Faza oper.</v>
      </c>
      <c r="AC334" s="335" t="str">
        <f t="shared" si="188"/>
        <v/>
      </c>
      <c r="AD334" s="335" t="str">
        <f t="shared" si="188"/>
        <v/>
      </c>
      <c r="AE334" s="335" t="str">
        <f t="shared" si="188"/>
        <v/>
      </c>
      <c r="AF334" s="335" t="str">
        <f t="shared" si="188"/>
        <v/>
      </c>
      <c r="AG334" s="335" t="str">
        <f t="shared" si="188"/>
        <v/>
      </c>
    </row>
    <row r="335" spans="1:40" s="8" customFormat="1">
      <c r="A335" s="820"/>
      <c r="B335" s="783"/>
      <c r="C335" s="821"/>
      <c r="D335" s="12">
        <f t="shared" ref="D335:AG335" si="189">IF(G$84="","",G$84)</f>
        <v>2021</v>
      </c>
      <c r="E335" s="12">
        <f t="shared" si="189"/>
        <v>2022</v>
      </c>
      <c r="F335" s="12">
        <f t="shared" si="189"/>
        <v>2023</v>
      </c>
      <c r="G335" s="12">
        <f t="shared" si="189"/>
        <v>2024</v>
      </c>
      <c r="H335" s="12">
        <f t="shared" si="189"/>
        <v>2025</v>
      </c>
      <c r="I335" s="12">
        <f t="shared" si="189"/>
        <v>2026</v>
      </c>
      <c r="J335" s="12">
        <f t="shared" si="189"/>
        <v>2027</v>
      </c>
      <c r="K335" s="12">
        <f t="shared" si="189"/>
        <v>2028</v>
      </c>
      <c r="L335" s="12">
        <f t="shared" si="189"/>
        <v>2029</v>
      </c>
      <c r="M335" s="12">
        <f t="shared" si="189"/>
        <v>2030</v>
      </c>
      <c r="N335" s="12">
        <f t="shared" si="189"/>
        <v>2031</v>
      </c>
      <c r="O335" s="12">
        <f t="shared" si="189"/>
        <v>2032</v>
      </c>
      <c r="P335" s="12">
        <f t="shared" si="189"/>
        <v>2033</v>
      </c>
      <c r="Q335" s="12">
        <f t="shared" si="189"/>
        <v>2034</v>
      </c>
      <c r="R335" s="12">
        <f t="shared" si="189"/>
        <v>2035</v>
      </c>
      <c r="S335" s="12">
        <f t="shared" si="189"/>
        <v>2036</v>
      </c>
      <c r="T335" s="12">
        <f t="shared" si="189"/>
        <v>2037</v>
      </c>
      <c r="U335" s="12">
        <f t="shared" si="189"/>
        <v>2038</v>
      </c>
      <c r="V335" s="12">
        <f t="shared" si="189"/>
        <v>2039</v>
      </c>
      <c r="W335" s="12">
        <f t="shared" si="189"/>
        <v>2040</v>
      </c>
      <c r="X335" s="12">
        <f t="shared" si="189"/>
        <v>2041</v>
      </c>
      <c r="Y335" s="12">
        <f t="shared" si="189"/>
        <v>2042</v>
      </c>
      <c r="Z335" s="12">
        <f t="shared" si="189"/>
        <v>2043</v>
      </c>
      <c r="AA335" s="12">
        <f t="shared" si="189"/>
        <v>2044</v>
      </c>
      <c r="AB335" s="12">
        <f t="shared" si="189"/>
        <v>2045</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172</v>
      </c>
      <c r="B346" s="10" t="s">
        <v>398</v>
      </c>
      <c r="C346" s="73" t="s">
        <v>95</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f t="shared" si="231"/>
        <v>0</v>
      </c>
      <c r="T346" s="74">
        <f t="shared" si="231"/>
        <v>0</v>
      </c>
      <c r="U346" s="74">
        <f t="shared" si="231"/>
        <v>0</v>
      </c>
      <c r="V346" s="74">
        <f t="shared" si="231"/>
        <v>0</v>
      </c>
      <c r="W346" s="74">
        <f t="shared" si="231"/>
        <v>0</v>
      </c>
      <c r="X346" s="74">
        <f t="shared" si="231"/>
        <v>0</v>
      </c>
      <c r="Y346" s="74">
        <f t="shared" si="231"/>
        <v>0</v>
      </c>
      <c r="Z346" s="74">
        <f t="shared" si="231"/>
        <v>0</v>
      </c>
      <c r="AA346" s="74">
        <f t="shared" si="231"/>
        <v>0</v>
      </c>
      <c r="AB346" s="74">
        <f t="shared" si="231"/>
        <v>0</v>
      </c>
      <c r="AC346" s="74" t="str">
        <f t="shared" si="231"/>
        <v/>
      </c>
      <c r="AD346" s="74" t="str">
        <f t="shared" si="231"/>
        <v/>
      </c>
      <c r="AE346" s="74" t="str">
        <f t="shared" si="231"/>
        <v/>
      </c>
      <c r="AF346" s="74" t="str">
        <f t="shared" si="231"/>
        <v/>
      </c>
      <c r="AG346" s="74" t="str">
        <f t="shared" si="231"/>
        <v/>
      </c>
    </row>
    <row r="347" spans="1:33" s="61" customFormat="1">
      <c r="A347" s="75" t="s">
        <v>319</v>
      </c>
      <c r="B347" s="99" t="s">
        <v>399</v>
      </c>
      <c r="C347" s="77" t="s">
        <v>95</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f t="shared" si="232"/>
        <v>0</v>
      </c>
      <c r="T347" s="78">
        <f t="shared" si="232"/>
        <v>0</v>
      </c>
      <c r="U347" s="78">
        <f t="shared" si="232"/>
        <v>0</v>
      </c>
      <c r="V347" s="78">
        <f t="shared" si="232"/>
        <v>0</v>
      </c>
      <c r="W347" s="78">
        <f t="shared" si="232"/>
        <v>0</v>
      </c>
      <c r="X347" s="78">
        <f t="shared" si="232"/>
        <v>0</v>
      </c>
      <c r="Y347" s="78">
        <f t="shared" si="232"/>
        <v>0</v>
      </c>
      <c r="Z347" s="78">
        <f t="shared" si="232"/>
        <v>0</v>
      </c>
      <c r="AA347" s="78">
        <f t="shared" si="232"/>
        <v>0</v>
      </c>
      <c r="AB347" s="78">
        <f t="shared" si="232"/>
        <v>0</v>
      </c>
      <c r="AC347" s="78" t="str">
        <f t="shared" si="232"/>
        <v/>
      </c>
      <c r="AD347" s="78" t="str">
        <f t="shared" si="232"/>
        <v/>
      </c>
      <c r="AE347" s="78" t="str">
        <f t="shared" si="232"/>
        <v/>
      </c>
      <c r="AF347" s="78" t="str">
        <f t="shared" si="232"/>
        <v/>
      </c>
      <c r="AG347" s="78" t="str">
        <f t="shared" si="232"/>
        <v/>
      </c>
    </row>
    <row r="348" spans="1:33" s="100" customFormat="1">
      <c r="A348" s="63" t="s">
        <v>98</v>
      </c>
      <c r="B348" s="106" t="s">
        <v>400</v>
      </c>
      <c r="C348" s="65" t="s">
        <v>95</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f t="shared" si="233"/>
        <v>0</v>
      </c>
      <c r="T348" s="66">
        <f t="shared" si="233"/>
        <v>0</v>
      </c>
      <c r="U348" s="66">
        <f t="shared" si="233"/>
        <v>0</v>
      </c>
      <c r="V348" s="66">
        <f t="shared" si="233"/>
        <v>0</v>
      </c>
      <c r="W348" s="66">
        <f t="shared" si="233"/>
        <v>0</v>
      </c>
      <c r="X348" s="66">
        <f t="shared" si="233"/>
        <v>0</v>
      </c>
      <c r="Y348" s="66">
        <f t="shared" si="233"/>
        <v>0</v>
      </c>
      <c r="Z348" s="66">
        <f t="shared" si="233"/>
        <v>0</v>
      </c>
      <c r="AA348" s="66">
        <f t="shared" si="233"/>
        <v>0</v>
      </c>
      <c r="AB348" s="66">
        <f t="shared" si="233"/>
        <v>0</v>
      </c>
      <c r="AC348" s="66" t="str">
        <f t="shared" si="233"/>
        <v/>
      </c>
      <c r="AD348" s="66" t="str">
        <f t="shared" si="233"/>
        <v/>
      </c>
      <c r="AE348" s="66" t="str">
        <f t="shared" si="233"/>
        <v/>
      </c>
      <c r="AF348" s="66" t="str">
        <f t="shared" si="233"/>
        <v/>
      </c>
      <c r="AG348" s="66" t="str">
        <f t="shared" si="233"/>
        <v/>
      </c>
    </row>
    <row r="349" spans="1:33" s="61" customFormat="1">
      <c r="A349" s="101" t="s">
        <v>401</v>
      </c>
      <c r="B349" s="98" t="str">
        <f>CONCATENATE("Przychody wariantu bez projektu –",$E$18)</f>
        <v>Przychody wariantu bez projektu – w cenach netto + część VAT</v>
      </c>
      <c r="C349" s="102" t="s">
        <v>95</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f t="shared" si="234"/>
        <v>0</v>
      </c>
      <c r="T349" s="103">
        <f t="shared" si="234"/>
        <v>0</v>
      </c>
      <c r="U349" s="103">
        <f t="shared" si="234"/>
        <v>0</v>
      </c>
      <c r="V349" s="103">
        <f t="shared" si="234"/>
        <v>0</v>
      </c>
      <c r="W349" s="103">
        <f t="shared" si="234"/>
        <v>0</v>
      </c>
      <c r="X349" s="103">
        <f t="shared" si="234"/>
        <v>0</v>
      </c>
      <c r="Y349" s="103">
        <f t="shared" si="234"/>
        <v>0</v>
      </c>
      <c r="Z349" s="103">
        <f t="shared" si="234"/>
        <v>0</v>
      </c>
      <c r="AA349" s="103">
        <f t="shared" si="234"/>
        <v>0</v>
      </c>
      <c r="AB349" s="103">
        <f t="shared" si="234"/>
        <v>0</v>
      </c>
      <c r="AC349" s="103" t="str">
        <f t="shared" si="234"/>
        <v/>
      </c>
      <c r="AD349" s="103" t="str">
        <f t="shared" si="234"/>
        <v/>
      </c>
      <c r="AE349" s="103" t="str">
        <f t="shared" si="234"/>
        <v/>
      </c>
      <c r="AF349" s="103" t="str">
        <f t="shared" si="234"/>
        <v/>
      </c>
      <c r="AG349" s="103" t="str">
        <f t="shared" si="234"/>
        <v/>
      </c>
    </row>
    <row r="350" spans="1:33" s="61" customFormat="1" ht="22.5">
      <c r="A350" s="286" t="s">
        <v>402</v>
      </c>
      <c r="B350" s="287" t="str">
        <f>CONCATENATE("Przychody wariantu bez projektu –",$E$18," (po uwzględnieniu wskaźnika ściągalności)")</f>
        <v>Przychody wariantu bez projektu – w cenach netto + część VAT (po uwzględnieniu wskaźnika ściągalności)</v>
      </c>
      <c r="C350" s="81" t="s">
        <v>95</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f t="shared" si="235"/>
        <v>0</v>
      </c>
      <c r="T350" s="288">
        <f t="shared" si="235"/>
        <v>0</v>
      </c>
      <c r="U350" s="288">
        <f t="shared" si="235"/>
        <v>0</v>
      </c>
      <c r="V350" s="288">
        <f t="shared" si="235"/>
        <v>0</v>
      </c>
      <c r="W350" s="288">
        <f t="shared" si="235"/>
        <v>0</v>
      </c>
      <c r="X350" s="288">
        <f t="shared" si="235"/>
        <v>0</v>
      </c>
      <c r="Y350" s="288">
        <f t="shared" si="235"/>
        <v>0</v>
      </c>
      <c r="Z350" s="288">
        <f t="shared" si="235"/>
        <v>0</v>
      </c>
      <c r="AA350" s="288">
        <f t="shared" si="235"/>
        <v>0</v>
      </c>
      <c r="AB350" s="288">
        <f t="shared" si="235"/>
        <v>0</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403</v>
      </c>
    </row>
    <row r="352" spans="1:33" s="8" customFormat="1">
      <c r="A352" s="780" t="s">
        <v>85</v>
      </c>
      <c r="B352" s="782" t="s">
        <v>93</v>
      </c>
      <c r="C352" s="778" t="s">
        <v>87</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Faza oper.</v>
      </c>
      <c r="T352" s="335" t="str">
        <f t="shared" si="236"/>
        <v>Faza oper.</v>
      </c>
      <c r="U352" s="335" t="str">
        <f t="shared" si="236"/>
        <v>Faza oper.</v>
      </c>
      <c r="V352" s="335" t="str">
        <f t="shared" si="236"/>
        <v>Faza oper.</v>
      </c>
      <c r="W352" s="335" t="str">
        <f t="shared" si="236"/>
        <v>Faza oper.</v>
      </c>
      <c r="X352" s="335" t="str">
        <f t="shared" si="236"/>
        <v>Faza oper.</v>
      </c>
      <c r="Y352" s="335" t="str">
        <f t="shared" si="236"/>
        <v>Faza oper.</v>
      </c>
      <c r="Z352" s="335" t="str">
        <f t="shared" si="236"/>
        <v>Faza oper.</v>
      </c>
      <c r="AA352" s="335" t="str">
        <f t="shared" si="236"/>
        <v>Faza oper.</v>
      </c>
      <c r="AB352" s="335" t="str">
        <f t="shared" si="236"/>
        <v>Faza oper.</v>
      </c>
      <c r="AC352" s="335" t="str">
        <f t="shared" si="236"/>
        <v/>
      </c>
      <c r="AD352" s="335" t="str">
        <f t="shared" si="236"/>
        <v/>
      </c>
      <c r="AE352" s="335" t="str">
        <f t="shared" si="236"/>
        <v/>
      </c>
      <c r="AF352" s="335" t="str">
        <f t="shared" si="236"/>
        <v/>
      </c>
      <c r="AG352" s="335" t="str">
        <f t="shared" si="236"/>
        <v/>
      </c>
    </row>
    <row r="353" spans="1:33" s="8" customFormat="1">
      <c r="A353" s="820"/>
      <c r="B353" s="783"/>
      <c r="C353" s="821"/>
      <c r="D353" s="12">
        <f t="shared" ref="D353:AG353" si="237">IF(G$84="","",G$84)</f>
        <v>2021</v>
      </c>
      <c r="E353" s="12">
        <f t="shared" si="237"/>
        <v>2022</v>
      </c>
      <c r="F353" s="12">
        <f t="shared" si="237"/>
        <v>2023</v>
      </c>
      <c r="G353" s="12">
        <f t="shared" si="237"/>
        <v>2024</v>
      </c>
      <c r="H353" s="12">
        <f t="shared" si="237"/>
        <v>2025</v>
      </c>
      <c r="I353" s="12">
        <f t="shared" si="237"/>
        <v>2026</v>
      </c>
      <c r="J353" s="12">
        <f t="shared" si="237"/>
        <v>2027</v>
      </c>
      <c r="K353" s="12">
        <f t="shared" si="237"/>
        <v>2028</v>
      </c>
      <c r="L353" s="12">
        <f t="shared" si="237"/>
        <v>2029</v>
      </c>
      <c r="M353" s="12">
        <f t="shared" si="237"/>
        <v>2030</v>
      </c>
      <c r="N353" s="12">
        <f t="shared" si="237"/>
        <v>2031</v>
      </c>
      <c r="O353" s="12">
        <f t="shared" si="237"/>
        <v>2032</v>
      </c>
      <c r="P353" s="12">
        <f t="shared" si="237"/>
        <v>2033</v>
      </c>
      <c r="Q353" s="12">
        <f t="shared" si="237"/>
        <v>2034</v>
      </c>
      <c r="R353" s="12">
        <f t="shared" si="237"/>
        <v>2035</v>
      </c>
      <c r="S353" s="12">
        <f t="shared" si="237"/>
        <v>2036</v>
      </c>
      <c r="T353" s="12">
        <f t="shared" si="237"/>
        <v>2037</v>
      </c>
      <c r="U353" s="12">
        <f t="shared" si="237"/>
        <v>2038</v>
      </c>
      <c r="V353" s="12">
        <f t="shared" si="237"/>
        <v>2039</v>
      </c>
      <c r="W353" s="12">
        <f t="shared" si="237"/>
        <v>2040</v>
      </c>
      <c r="X353" s="12">
        <f t="shared" si="237"/>
        <v>2041</v>
      </c>
      <c r="Y353" s="12">
        <f t="shared" si="237"/>
        <v>2042</v>
      </c>
      <c r="Z353" s="12">
        <f t="shared" si="237"/>
        <v>2043</v>
      </c>
      <c r="AA353" s="12">
        <f t="shared" si="237"/>
        <v>2044</v>
      </c>
      <c r="AB353" s="12">
        <f t="shared" si="237"/>
        <v>2045</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172</v>
      </c>
      <c r="B364" s="10" t="s">
        <v>404</v>
      </c>
      <c r="C364" s="73" t="s">
        <v>95</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f t="shared" si="278"/>
        <v>0</v>
      </c>
      <c r="T364" s="74">
        <f t="shared" si="278"/>
        <v>0</v>
      </c>
      <c r="U364" s="74">
        <f t="shared" si="278"/>
        <v>0</v>
      </c>
      <c r="V364" s="74">
        <f t="shared" si="278"/>
        <v>0</v>
      </c>
      <c r="W364" s="74">
        <f t="shared" si="278"/>
        <v>0</v>
      </c>
      <c r="X364" s="74">
        <f t="shared" si="278"/>
        <v>0</v>
      </c>
      <c r="Y364" s="74">
        <f t="shared" si="278"/>
        <v>0</v>
      </c>
      <c r="Z364" s="74">
        <f t="shared" si="278"/>
        <v>0</v>
      </c>
      <c r="AA364" s="74">
        <f t="shared" si="278"/>
        <v>0</v>
      </c>
      <c r="AB364" s="74">
        <f t="shared" si="278"/>
        <v>0</v>
      </c>
      <c r="AC364" s="74" t="str">
        <f t="shared" si="278"/>
        <v/>
      </c>
      <c r="AD364" s="74" t="str">
        <f t="shared" si="278"/>
        <v/>
      </c>
      <c r="AE364" s="74" t="str">
        <f t="shared" si="278"/>
        <v/>
      </c>
      <c r="AF364" s="74" t="str">
        <f t="shared" si="278"/>
        <v/>
      </c>
      <c r="AG364" s="74" t="str">
        <f t="shared" si="278"/>
        <v/>
      </c>
    </row>
    <row r="365" spans="1:33" s="61" customFormat="1">
      <c r="A365" s="75" t="s">
        <v>319</v>
      </c>
      <c r="B365" s="99" t="s">
        <v>405</v>
      </c>
      <c r="C365" s="77" t="s">
        <v>95</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f t="shared" si="279"/>
        <v>0</v>
      </c>
      <c r="T365" s="78">
        <f t="shared" si="279"/>
        <v>0</v>
      </c>
      <c r="U365" s="78">
        <f t="shared" si="279"/>
        <v>0</v>
      </c>
      <c r="V365" s="78">
        <f t="shared" si="279"/>
        <v>0</v>
      </c>
      <c r="W365" s="78">
        <f t="shared" si="279"/>
        <v>0</v>
      </c>
      <c r="X365" s="78">
        <f t="shared" si="279"/>
        <v>0</v>
      </c>
      <c r="Y365" s="78">
        <f t="shared" si="279"/>
        <v>0</v>
      </c>
      <c r="Z365" s="78">
        <f t="shared" si="279"/>
        <v>0</v>
      </c>
      <c r="AA365" s="78">
        <f t="shared" si="279"/>
        <v>0</v>
      </c>
      <c r="AB365" s="78">
        <f t="shared" si="279"/>
        <v>0</v>
      </c>
      <c r="AC365" s="78" t="str">
        <f t="shared" si="279"/>
        <v/>
      </c>
      <c r="AD365" s="78" t="str">
        <f t="shared" si="279"/>
        <v/>
      </c>
      <c r="AE365" s="78" t="str">
        <f t="shared" si="279"/>
        <v/>
      </c>
      <c r="AF365" s="78" t="str">
        <f t="shared" si="279"/>
        <v/>
      </c>
      <c r="AG365" s="78" t="str">
        <f t="shared" si="279"/>
        <v/>
      </c>
    </row>
    <row r="366" spans="1:33" s="100" customFormat="1">
      <c r="A366" s="63" t="s">
        <v>98</v>
      </c>
      <c r="B366" s="106" t="s">
        <v>406</v>
      </c>
      <c r="C366" s="65" t="s">
        <v>95</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f t="shared" si="280"/>
        <v>0</v>
      </c>
      <c r="T366" s="66">
        <f t="shared" si="280"/>
        <v>0</v>
      </c>
      <c r="U366" s="66">
        <f t="shared" si="280"/>
        <v>0</v>
      </c>
      <c r="V366" s="66">
        <f t="shared" si="280"/>
        <v>0</v>
      </c>
      <c r="W366" s="66">
        <f t="shared" si="280"/>
        <v>0</v>
      </c>
      <c r="X366" s="66">
        <f t="shared" si="280"/>
        <v>0</v>
      </c>
      <c r="Y366" s="66">
        <f t="shared" si="280"/>
        <v>0</v>
      </c>
      <c r="Z366" s="66">
        <f t="shared" si="280"/>
        <v>0</v>
      </c>
      <c r="AA366" s="66">
        <f t="shared" si="280"/>
        <v>0</v>
      </c>
      <c r="AB366" s="66">
        <f t="shared" si="280"/>
        <v>0</v>
      </c>
      <c r="AC366" s="66" t="str">
        <f t="shared" si="280"/>
        <v/>
      </c>
      <c r="AD366" s="66" t="str">
        <f t="shared" si="280"/>
        <v/>
      </c>
      <c r="AE366" s="66" t="str">
        <f t="shared" si="280"/>
        <v/>
      </c>
      <c r="AF366" s="66" t="str">
        <f t="shared" si="280"/>
        <v/>
      </c>
      <c r="AG366" s="66" t="str">
        <f t="shared" si="280"/>
        <v/>
      </c>
    </row>
    <row r="367" spans="1:33" s="61" customFormat="1">
      <c r="A367" s="101" t="s">
        <v>401</v>
      </c>
      <c r="B367" s="98" t="str">
        <f>CONCATENATE("Przychody wariantu z projektem –",$E$18)</f>
        <v>Przychody wariantu z projektem – w cenach netto + część VAT</v>
      </c>
      <c r="C367" s="102" t="s">
        <v>95</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f t="shared" si="281"/>
        <v>0</v>
      </c>
      <c r="T367" s="103">
        <f t="shared" si="281"/>
        <v>0</v>
      </c>
      <c r="U367" s="103">
        <f t="shared" si="281"/>
        <v>0</v>
      </c>
      <c r="V367" s="103">
        <f t="shared" si="281"/>
        <v>0</v>
      </c>
      <c r="W367" s="103">
        <f t="shared" si="281"/>
        <v>0</v>
      </c>
      <c r="X367" s="103">
        <f t="shared" si="281"/>
        <v>0</v>
      </c>
      <c r="Y367" s="103">
        <f t="shared" si="281"/>
        <v>0</v>
      </c>
      <c r="Z367" s="103">
        <f t="shared" si="281"/>
        <v>0</v>
      </c>
      <c r="AA367" s="103">
        <f t="shared" si="281"/>
        <v>0</v>
      </c>
      <c r="AB367" s="103">
        <f t="shared" si="281"/>
        <v>0</v>
      </c>
      <c r="AC367" s="103" t="str">
        <f t="shared" si="281"/>
        <v/>
      </c>
      <c r="AD367" s="103" t="str">
        <f t="shared" si="281"/>
        <v/>
      </c>
      <c r="AE367" s="103" t="str">
        <f t="shared" si="281"/>
        <v/>
      </c>
      <c r="AF367" s="103" t="str">
        <f t="shared" si="281"/>
        <v/>
      </c>
      <c r="AG367" s="103" t="str">
        <f t="shared" si="281"/>
        <v/>
      </c>
    </row>
    <row r="368" spans="1:33" s="61" customFormat="1" ht="22.5">
      <c r="A368" s="286" t="s">
        <v>402</v>
      </c>
      <c r="B368" s="287" t="str">
        <f>CONCATENATE("Przychody wariantu z projektem –",$E$18," (po uwzględnieniu wskaźnika ściągalności)")</f>
        <v>Przychody wariantu z projektem – w cenach netto + część VAT (po uwzględnieniu wskaźnika ściągalności)</v>
      </c>
      <c r="C368" s="81" t="s">
        <v>95</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f t="shared" si="282"/>
        <v>0</v>
      </c>
      <c r="T368" s="288">
        <f t="shared" si="282"/>
        <v>0</v>
      </c>
      <c r="U368" s="288">
        <f t="shared" si="282"/>
        <v>0</v>
      </c>
      <c r="V368" s="288">
        <f t="shared" si="282"/>
        <v>0</v>
      </c>
      <c r="W368" s="288">
        <f t="shared" si="282"/>
        <v>0</v>
      </c>
      <c r="X368" s="288">
        <f t="shared" si="282"/>
        <v>0</v>
      </c>
      <c r="Y368" s="288">
        <f t="shared" si="282"/>
        <v>0</v>
      </c>
      <c r="Z368" s="288">
        <f t="shared" si="282"/>
        <v>0</v>
      </c>
      <c r="AA368" s="288">
        <f t="shared" si="282"/>
        <v>0</v>
      </c>
      <c r="AB368" s="288">
        <f t="shared" si="282"/>
        <v>0</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407</v>
      </c>
    </row>
    <row r="370" spans="1:33" s="8" customFormat="1">
      <c r="A370" s="780" t="s">
        <v>85</v>
      </c>
      <c r="B370" s="782" t="s">
        <v>93</v>
      </c>
      <c r="C370" s="778" t="s">
        <v>87</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Faza oper.</v>
      </c>
      <c r="T370" s="335" t="str">
        <f t="shared" si="283"/>
        <v>Faza oper.</v>
      </c>
      <c r="U370" s="335" t="str">
        <f t="shared" si="283"/>
        <v>Faza oper.</v>
      </c>
      <c r="V370" s="335" t="str">
        <f t="shared" si="283"/>
        <v>Faza oper.</v>
      </c>
      <c r="W370" s="335" t="str">
        <f t="shared" si="283"/>
        <v>Faza oper.</v>
      </c>
      <c r="X370" s="335" t="str">
        <f t="shared" si="283"/>
        <v>Faza oper.</v>
      </c>
      <c r="Y370" s="335" t="str">
        <f t="shared" si="283"/>
        <v>Faza oper.</v>
      </c>
      <c r="Z370" s="335" t="str">
        <f t="shared" si="283"/>
        <v>Faza oper.</v>
      </c>
      <c r="AA370" s="335" t="str">
        <f t="shared" si="283"/>
        <v>Faza oper.</v>
      </c>
      <c r="AB370" s="335" t="str">
        <f t="shared" si="283"/>
        <v>Faza oper.</v>
      </c>
      <c r="AC370" s="335" t="str">
        <f t="shared" si="283"/>
        <v/>
      </c>
      <c r="AD370" s="335" t="str">
        <f t="shared" si="283"/>
        <v/>
      </c>
      <c r="AE370" s="335" t="str">
        <f t="shared" si="283"/>
        <v/>
      </c>
      <c r="AF370" s="335" t="str">
        <f t="shared" si="283"/>
        <v/>
      </c>
      <c r="AG370" s="335" t="str">
        <f t="shared" si="283"/>
        <v/>
      </c>
    </row>
    <row r="371" spans="1:33" s="8" customFormat="1">
      <c r="A371" s="820"/>
      <c r="B371" s="783"/>
      <c r="C371" s="821"/>
      <c r="D371" s="12">
        <f t="shared" ref="D371:AG371" si="284">IF(G$84="","",G$84)</f>
        <v>2021</v>
      </c>
      <c r="E371" s="12">
        <f t="shared" si="284"/>
        <v>2022</v>
      </c>
      <c r="F371" s="12">
        <f t="shared" si="284"/>
        <v>2023</v>
      </c>
      <c r="G371" s="12">
        <f t="shared" si="284"/>
        <v>2024</v>
      </c>
      <c r="H371" s="12">
        <f t="shared" si="284"/>
        <v>2025</v>
      </c>
      <c r="I371" s="12">
        <f t="shared" si="284"/>
        <v>2026</v>
      </c>
      <c r="J371" s="12">
        <f t="shared" si="284"/>
        <v>2027</v>
      </c>
      <c r="K371" s="12">
        <f t="shared" si="284"/>
        <v>2028</v>
      </c>
      <c r="L371" s="12">
        <f t="shared" si="284"/>
        <v>2029</v>
      </c>
      <c r="M371" s="12">
        <f t="shared" si="284"/>
        <v>2030</v>
      </c>
      <c r="N371" s="12">
        <f t="shared" si="284"/>
        <v>2031</v>
      </c>
      <c r="O371" s="12">
        <f t="shared" si="284"/>
        <v>2032</v>
      </c>
      <c r="P371" s="12">
        <f t="shared" si="284"/>
        <v>2033</v>
      </c>
      <c r="Q371" s="12">
        <f t="shared" si="284"/>
        <v>2034</v>
      </c>
      <c r="R371" s="12">
        <f t="shared" si="284"/>
        <v>2035</v>
      </c>
      <c r="S371" s="12">
        <f t="shared" si="284"/>
        <v>2036</v>
      </c>
      <c r="T371" s="12">
        <f t="shared" si="284"/>
        <v>2037</v>
      </c>
      <c r="U371" s="12">
        <f t="shared" si="284"/>
        <v>2038</v>
      </c>
      <c r="V371" s="12">
        <f t="shared" si="284"/>
        <v>2039</v>
      </c>
      <c r="W371" s="12">
        <f t="shared" si="284"/>
        <v>2040</v>
      </c>
      <c r="X371" s="12">
        <f t="shared" si="284"/>
        <v>2041</v>
      </c>
      <c r="Y371" s="12">
        <f t="shared" si="284"/>
        <v>2042</v>
      </c>
      <c r="Z371" s="12">
        <f t="shared" si="284"/>
        <v>2043</v>
      </c>
      <c r="AA371" s="12">
        <f t="shared" si="284"/>
        <v>2044</v>
      </c>
      <c r="AB371" s="12">
        <f t="shared" si="284"/>
        <v>2045</v>
      </c>
      <c r="AC371" s="12" t="str">
        <f t="shared" si="284"/>
        <v/>
      </c>
      <c r="AD371" s="12" t="str">
        <f t="shared" si="284"/>
        <v/>
      </c>
      <c r="AE371" s="12" t="str">
        <f t="shared" si="284"/>
        <v/>
      </c>
      <c r="AF371" s="12" t="str">
        <f t="shared" si="284"/>
        <v/>
      </c>
      <c r="AG371" s="12" t="str">
        <f t="shared" si="284"/>
        <v/>
      </c>
    </row>
    <row r="372" spans="1:33" s="62" customFormat="1">
      <c r="A372" s="101" t="s">
        <v>172</v>
      </c>
      <c r="B372" s="112" t="str">
        <f>CONCATENATE("Zmiana przychodów wywołanych realizacją projektu –",$E$18)</f>
        <v>Zmiana przychodów wywołanych realizacją projektu – w cenach netto + część VAT</v>
      </c>
      <c r="C372" s="102" t="s">
        <v>95</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f t="shared" si="285"/>
        <v>0</v>
      </c>
      <c r="T372" s="103">
        <f t="shared" si="285"/>
        <v>0</v>
      </c>
      <c r="U372" s="103">
        <f t="shared" si="285"/>
        <v>0</v>
      </c>
      <c r="V372" s="103">
        <f t="shared" si="285"/>
        <v>0</v>
      </c>
      <c r="W372" s="103">
        <f t="shared" si="285"/>
        <v>0</v>
      </c>
      <c r="X372" s="103">
        <f t="shared" si="285"/>
        <v>0</v>
      </c>
      <c r="Y372" s="103">
        <f t="shared" si="285"/>
        <v>0</v>
      </c>
      <c r="Z372" s="103">
        <f t="shared" si="285"/>
        <v>0</v>
      </c>
      <c r="AA372" s="103">
        <f t="shared" si="285"/>
        <v>0</v>
      </c>
      <c r="AB372" s="103">
        <f t="shared" si="285"/>
        <v>0</v>
      </c>
      <c r="AC372" s="103" t="str">
        <f t="shared" si="285"/>
        <v/>
      </c>
      <c r="AD372" s="103" t="str">
        <f t="shared" si="285"/>
        <v/>
      </c>
      <c r="AE372" s="103" t="str">
        <f t="shared" si="285"/>
        <v/>
      </c>
      <c r="AF372" s="103" t="str">
        <f t="shared" si="285"/>
        <v/>
      </c>
      <c r="AG372" s="103" t="str">
        <f t="shared" si="285"/>
        <v/>
      </c>
    </row>
    <row r="373" spans="1:33" s="62" customFormat="1" ht="22.5">
      <c r="A373" s="110" t="s">
        <v>319</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95</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f t="shared" si="286"/>
        <v>0</v>
      </c>
      <c r="T373" s="105">
        <f t="shared" si="286"/>
        <v>0</v>
      </c>
      <c r="U373" s="105">
        <f t="shared" si="286"/>
        <v>0</v>
      </c>
      <c r="V373" s="105">
        <f t="shared" si="286"/>
        <v>0</v>
      </c>
      <c r="W373" s="105">
        <f t="shared" si="286"/>
        <v>0</v>
      </c>
      <c r="X373" s="105">
        <f t="shared" si="286"/>
        <v>0</v>
      </c>
      <c r="Y373" s="105">
        <f t="shared" si="286"/>
        <v>0</v>
      </c>
      <c r="Z373" s="105">
        <f t="shared" si="286"/>
        <v>0</v>
      </c>
      <c r="AA373" s="105">
        <f t="shared" si="286"/>
        <v>0</v>
      </c>
      <c r="AB373" s="105">
        <f t="shared" si="286"/>
        <v>0</v>
      </c>
      <c r="AC373" s="105" t="str">
        <f t="shared" si="286"/>
        <v/>
      </c>
      <c r="AD373" s="105" t="str">
        <f t="shared" si="286"/>
        <v/>
      </c>
      <c r="AE373" s="105" t="str">
        <f t="shared" si="286"/>
        <v/>
      </c>
      <c r="AF373" s="105" t="str">
        <f t="shared" si="286"/>
        <v/>
      </c>
      <c r="AG373" s="105" t="str">
        <f t="shared" si="286"/>
        <v/>
      </c>
    </row>
    <row r="374" spans="1:33" s="61" customFormat="1">
      <c r="A374" s="71" t="s">
        <v>176</v>
      </c>
      <c r="B374" s="10" t="s">
        <v>408</v>
      </c>
      <c r="C374" s="73" t="s">
        <v>95</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f t="shared" si="287"/>
        <v>0</v>
      </c>
      <c r="T374" s="74">
        <f t="shared" si="287"/>
        <v>0</v>
      </c>
      <c r="U374" s="74">
        <f t="shared" si="287"/>
        <v>0</v>
      </c>
      <c r="V374" s="74">
        <f t="shared" si="287"/>
        <v>0</v>
      </c>
      <c r="W374" s="74">
        <f t="shared" si="287"/>
        <v>0</v>
      </c>
      <c r="X374" s="74">
        <f t="shared" si="287"/>
        <v>0</v>
      </c>
      <c r="Y374" s="74">
        <f t="shared" si="287"/>
        <v>0</v>
      </c>
      <c r="Z374" s="74">
        <f t="shared" si="287"/>
        <v>0</v>
      </c>
      <c r="AA374" s="74">
        <f t="shared" si="287"/>
        <v>0</v>
      </c>
      <c r="AB374" s="74">
        <f t="shared" si="287"/>
        <v>0</v>
      </c>
      <c r="AC374" s="74" t="str">
        <f t="shared" si="287"/>
        <v/>
      </c>
      <c r="AD374" s="74" t="str">
        <f t="shared" si="287"/>
        <v/>
      </c>
      <c r="AE374" s="74" t="str">
        <f t="shared" si="287"/>
        <v/>
      </c>
      <c r="AF374" s="74" t="str">
        <f t="shared" si="287"/>
        <v/>
      </c>
      <c r="AG374" s="74" t="str">
        <f t="shared" si="287"/>
        <v/>
      </c>
    </row>
    <row r="375" spans="1:33" s="61" customFormat="1" ht="22.5">
      <c r="A375" s="110" t="s">
        <v>323</v>
      </c>
      <c r="B375" s="26" t="s">
        <v>409</v>
      </c>
      <c r="C375" s="111" t="s">
        <v>95</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f t="shared" si="288"/>
        <v>0</v>
      </c>
      <c r="T375" s="109">
        <f t="shared" si="288"/>
        <v>0</v>
      </c>
      <c r="U375" s="109">
        <f t="shared" si="288"/>
        <v>0</v>
      </c>
      <c r="V375" s="109">
        <f t="shared" si="288"/>
        <v>0</v>
      </c>
      <c r="W375" s="109">
        <f t="shared" si="288"/>
        <v>0</v>
      </c>
      <c r="X375" s="109">
        <f t="shared" si="288"/>
        <v>0</v>
      </c>
      <c r="Y375" s="109">
        <f t="shared" si="288"/>
        <v>0</v>
      </c>
      <c r="Z375" s="109">
        <f t="shared" si="288"/>
        <v>0</v>
      </c>
      <c r="AA375" s="109">
        <f t="shared" si="288"/>
        <v>0</v>
      </c>
      <c r="AB375" s="109">
        <f t="shared" si="288"/>
        <v>0</v>
      </c>
      <c r="AC375" s="109" t="str">
        <f t="shared" si="288"/>
        <v/>
      </c>
      <c r="AD375" s="109" t="str">
        <f t="shared" si="288"/>
        <v/>
      </c>
      <c r="AE375" s="109" t="str">
        <f t="shared" si="288"/>
        <v/>
      </c>
      <c r="AF375" s="109" t="str">
        <f t="shared" si="288"/>
        <v/>
      </c>
      <c r="AG375" s="109" t="str">
        <f t="shared" si="288"/>
        <v/>
      </c>
    </row>
    <row r="376" spans="1:33" s="67" customFormat="1">
      <c r="A376" s="239" t="s">
        <v>116</v>
      </c>
      <c r="B376" s="348" t="s">
        <v>410</v>
      </c>
      <c r="C376" s="148" t="s">
        <v>95</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f t="shared" si="289"/>
        <v>0</v>
      </c>
      <c r="T376" s="241">
        <f t="shared" si="289"/>
        <v>0</v>
      </c>
      <c r="U376" s="241">
        <f t="shared" si="289"/>
        <v>0</v>
      </c>
      <c r="V376" s="241">
        <f t="shared" si="289"/>
        <v>0</v>
      </c>
      <c r="W376" s="241">
        <f t="shared" si="289"/>
        <v>0</v>
      </c>
      <c r="X376" s="241">
        <f t="shared" si="289"/>
        <v>0</v>
      </c>
      <c r="Y376" s="241">
        <f t="shared" si="289"/>
        <v>0</v>
      </c>
      <c r="Z376" s="241">
        <f t="shared" si="289"/>
        <v>0</v>
      </c>
      <c r="AA376" s="241">
        <f t="shared" si="289"/>
        <v>0</v>
      </c>
      <c r="AB376" s="241">
        <f t="shared" si="289"/>
        <v>0</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411</v>
      </c>
    </row>
    <row r="378" spans="1:33" s="8" customFormat="1">
      <c r="A378" s="780" t="s">
        <v>85</v>
      </c>
      <c r="B378" s="782" t="s">
        <v>93</v>
      </c>
      <c r="C378" s="778" t="s">
        <v>87</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Faza oper.</v>
      </c>
      <c r="T378" s="335" t="str">
        <f t="shared" ref="T378" si="306">IF(W$83="","",W$83)</f>
        <v>Faza oper.</v>
      </c>
      <c r="U378" s="335" t="str">
        <f t="shared" ref="U378" si="307">IF(X$83="","",X$83)</f>
        <v>Faza oper.</v>
      </c>
      <c r="V378" s="335" t="str">
        <f t="shared" ref="V378" si="308">IF(Y$83="","",Y$83)</f>
        <v>Faza oper.</v>
      </c>
      <c r="W378" s="335" t="str">
        <f t="shared" ref="W378" si="309">IF(Z$83="","",Z$83)</f>
        <v>Faza oper.</v>
      </c>
      <c r="X378" s="335" t="str">
        <f t="shared" ref="X378" si="310">IF(AA$83="","",AA$83)</f>
        <v>Faza oper.</v>
      </c>
      <c r="Y378" s="335" t="str">
        <f t="shared" ref="Y378" si="311">IF(AB$83="","",AB$83)</f>
        <v>Faza oper.</v>
      </c>
      <c r="Z378" s="335" t="str">
        <f t="shared" ref="Z378" si="312">IF(AC$83="","",AC$83)</f>
        <v>Faza oper.</v>
      </c>
      <c r="AA378" s="335" t="str">
        <f t="shared" ref="AA378" si="313">IF(AD$83="","",AD$83)</f>
        <v>Faza oper.</v>
      </c>
      <c r="AB378" s="335" t="str">
        <f t="shared" ref="AB378" si="314">IF(AE$83="","",AE$83)</f>
        <v>Faza oper.</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820"/>
      <c r="B379" s="783"/>
      <c r="C379" s="821"/>
      <c r="D379" s="12">
        <f t="shared" ref="D379" si="320">IF(G$84="","",G$84)</f>
        <v>2021</v>
      </c>
      <c r="E379" s="12">
        <f t="shared" ref="E379" si="321">IF(H$84="","",H$84)</f>
        <v>2022</v>
      </c>
      <c r="F379" s="12">
        <f t="shared" ref="F379" si="322">IF(I$84="","",I$84)</f>
        <v>2023</v>
      </c>
      <c r="G379" s="12">
        <f t="shared" ref="G379" si="323">IF(J$84="","",J$84)</f>
        <v>2024</v>
      </c>
      <c r="H379" s="12">
        <f t="shared" ref="H379" si="324">IF(K$84="","",K$84)</f>
        <v>2025</v>
      </c>
      <c r="I379" s="12">
        <f t="shared" ref="I379" si="325">IF(L$84="","",L$84)</f>
        <v>2026</v>
      </c>
      <c r="J379" s="12">
        <f t="shared" ref="J379" si="326">IF(M$84="","",M$84)</f>
        <v>2027</v>
      </c>
      <c r="K379" s="12">
        <f t="shared" ref="K379" si="327">IF(N$84="","",N$84)</f>
        <v>2028</v>
      </c>
      <c r="L379" s="12">
        <f t="shared" ref="L379" si="328">IF(O$84="","",O$84)</f>
        <v>2029</v>
      </c>
      <c r="M379" s="12">
        <f t="shared" ref="M379" si="329">IF(P$84="","",P$84)</f>
        <v>2030</v>
      </c>
      <c r="N379" s="12">
        <f t="shared" ref="N379" si="330">IF(Q$84="","",Q$84)</f>
        <v>2031</v>
      </c>
      <c r="O379" s="12">
        <f t="shared" ref="O379" si="331">IF(R$84="","",R$84)</f>
        <v>2032</v>
      </c>
      <c r="P379" s="12">
        <f t="shared" ref="P379" si="332">IF(S$84="","",S$84)</f>
        <v>2033</v>
      </c>
      <c r="Q379" s="12">
        <f t="shared" ref="Q379" si="333">IF(T$84="","",T$84)</f>
        <v>2034</v>
      </c>
      <c r="R379" s="12">
        <f t="shared" ref="R379" si="334">IF(U$84="","",U$84)</f>
        <v>2035</v>
      </c>
      <c r="S379" s="12">
        <f t="shared" ref="S379" si="335">IF(V$84="","",V$84)</f>
        <v>2036</v>
      </c>
      <c r="T379" s="12">
        <f t="shared" ref="T379" si="336">IF(W$84="","",W$84)</f>
        <v>2037</v>
      </c>
      <c r="U379" s="12">
        <f t="shared" ref="U379" si="337">IF(X$84="","",X$84)</f>
        <v>2038</v>
      </c>
      <c r="V379" s="12">
        <f t="shared" ref="V379" si="338">IF(Y$84="","",Y$84)</f>
        <v>2039</v>
      </c>
      <c r="W379" s="12">
        <f t="shared" ref="W379" si="339">IF(Z$84="","",Z$84)</f>
        <v>2040</v>
      </c>
      <c r="X379" s="12">
        <f t="shared" ref="X379" si="340">IF(AA$84="","",AA$84)</f>
        <v>2041</v>
      </c>
      <c r="Y379" s="12">
        <f t="shared" ref="Y379" si="341">IF(AB$84="","",AB$84)</f>
        <v>2042</v>
      </c>
      <c r="Z379" s="12">
        <f t="shared" ref="Z379" si="342">IF(AC$84="","",AC$84)</f>
        <v>2043</v>
      </c>
      <c r="AA379" s="12">
        <f t="shared" ref="AA379" si="343">IF(AD$84="","",AD$84)</f>
        <v>2044</v>
      </c>
      <c r="AB379" s="12">
        <f t="shared" ref="AB379" si="344">IF(AE$84="","",AE$84)</f>
        <v>2045</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172</v>
      </c>
      <c r="B380" s="72" t="str">
        <f>CONCATENATE("Podstawa liczenia kapitału (zmiana kosztów materiałowych i energii) do analizy finansowej –",$E$18)</f>
        <v>Podstawa liczenia kapitału (zmiana kosztów materiałowych i energii) do analizy finansowej – w cenach netto + część VAT</v>
      </c>
      <c r="C380" s="73" t="s">
        <v>33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f t="shared" si="350"/>
        <v>0</v>
      </c>
      <c r="T380" s="74">
        <f t="shared" si="350"/>
        <v>0</v>
      </c>
      <c r="U380" s="74">
        <f t="shared" si="350"/>
        <v>0</v>
      </c>
      <c r="V380" s="74">
        <f t="shared" si="350"/>
        <v>0</v>
      </c>
      <c r="W380" s="74">
        <f t="shared" si="350"/>
        <v>0</v>
      </c>
      <c r="X380" s="74">
        <f t="shared" si="350"/>
        <v>0</v>
      </c>
      <c r="Y380" s="74">
        <f t="shared" si="350"/>
        <v>0</v>
      </c>
      <c r="Z380" s="74">
        <f t="shared" si="350"/>
        <v>0</v>
      </c>
      <c r="AA380" s="74">
        <f t="shared" si="350"/>
        <v>0</v>
      </c>
      <c r="AB380" s="74">
        <f t="shared" si="350"/>
        <v>0</v>
      </c>
      <c r="AC380" s="74" t="str">
        <f t="shared" si="350"/>
        <v/>
      </c>
      <c r="AD380" s="74" t="str">
        <f t="shared" si="350"/>
        <v/>
      </c>
      <c r="AE380" s="74" t="str">
        <f t="shared" si="350"/>
        <v/>
      </c>
      <c r="AF380" s="74" t="str">
        <f t="shared" si="350"/>
        <v/>
      </c>
      <c r="AG380" s="74" t="str">
        <f t="shared" si="350"/>
        <v/>
      </c>
    </row>
    <row r="381" spans="1:33" s="61" customFormat="1" ht="22.5">
      <c r="A381" s="75" t="s">
        <v>319</v>
      </c>
      <c r="B381" s="76" t="s">
        <v>412</v>
      </c>
      <c r="C381" s="77" t="s">
        <v>33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f t="shared" si="351"/>
        <v>0</v>
      </c>
      <c r="T381" s="78">
        <f t="shared" si="351"/>
        <v>0</v>
      </c>
      <c r="U381" s="78">
        <f t="shared" si="351"/>
        <v>0</v>
      </c>
      <c r="V381" s="78">
        <f t="shared" si="351"/>
        <v>0</v>
      </c>
      <c r="W381" s="78">
        <f t="shared" si="351"/>
        <v>0</v>
      </c>
      <c r="X381" s="78">
        <f t="shared" si="351"/>
        <v>0</v>
      </c>
      <c r="Y381" s="78">
        <f t="shared" si="351"/>
        <v>0</v>
      </c>
      <c r="Z381" s="78">
        <f t="shared" si="351"/>
        <v>0</v>
      </c>
      <c r="AA381" s="78">
        <f t="shared" si="351"/>
        <v>0</v>
      </c>
      <c r="AB381" s="78">
        <f t="shared" si="351"/>
        <v>0</v>
      </c>
      <c r="AC381" s="78" t="str">
        <f t="shared" si="351"/>
        <v/>
      </c>
      <c r="AD381" s="78" t="str">
        <f t="shared" si="351"/>
        <v/>
      </c>
      <c r="AE381" s="78" t="str">
        <f t="shared" si="351"/>
        <v/>
      </c>
      <c r="AF381" s="78" t="str">
        <f t="shared" si="351"/>
        <v/>
      </c>
      <c r="AG381" s="78" t="str">
        <f t="shared" si="351"/>
        <v/>
      </c>
    </row>
    <row r="382" spans="1:33" s="61" customFormat="1">
      <c r="A382" s="75" t="s">
        <v>321</v>
      </c>
      <c r="B382" s="76" t="s">
        <v>413</v>
      </c>
      <c r="C382" s="77" t="s">
        <v>51</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f t="shared" si="352"/>
        <v>0</v>
      </c>
      <c r="T382" s="78">
        <f t="shared" si="352"/>
        <v>0</v>
      </c>
      <c r="U382" s="78">
        <f t="shared" si="352"/>
        <v>0</v>
      </c>
      <c r="V382" s="78">
        <f t="shared" si="352"/>
        <v>0</v>
      </c>
      <c r="W382" s="78">
        <f t="shared" si="352"/>
        <v>0</v>
      </c>
      <c r="X382" s="78">
        <f t="shared" si="352"/>
        <v>0</v>
      </c>
      <c r="Y382" s="78">
        <f t="shared" si="352"/>
        <v>0</v>
      </c>
      <c r="Z382" s="78">
        <f t="shared" si="352"/>
        <v>0</v>
      </c>
      <c r="AA382" s="78">
        <f t="shared" si="352"/>
        <v>0</v>
      </c>
      <c r="AB382" s="78">
        <f t="shared" si="352"/>
        <v>0</v>
      </c>
      <c r="AC382" s="78" t="str">
        <f t="shared" si="352"/>
        <v/>
      </c>
      <c r="AD382" s="78" t="str">
        <f t="shared" si="352"/>
        <v/>
      </c>
      <c r="AE382" s="78" t="str">
        <f t="shared" si="352"/>
        <v/>
      </c>
      <c r="AF382" s="78" t="str">
        <f t="shared" si="352"/>
        <v/>
      </c>
      <c r="AG382" s="78" t="str">
        <f t="shared" si="352"/>
        <v/>
      </c>
    </row>
    <row r="383" spans="1:33" s="61" customFormat="1" ht="22.5">
      <c r="A383" s="286" t="s">
        <v>414</v>
      </c>
      <c r="B383" s="287" t="str">
        <f>CONCATENATE("Kapitał finansujący zapasy materiałowe do analizy finansowej –",$E$18)</f>
        <v>Kapitał finansujący zapasy materiałowe do analizy finansowej – w cenach netto + część VAT</v>
      </c>
      <c r="C383" s="81" t="s">
        <v>33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f t="shared" si="353"/>
        <v>0</v>
      </c>
      <c r="T383" s="288">
        <f t="shared" si="353"/>
        <v>0</v>
      </c>
      <c r="U383" s="288">
        <f t="shared" si="353"/>
        <v>0</v>
      </c>
      <c r="V383" s="288">
        <f t="shared" si="353"/>
        <v>0</v>
      </c>
      <c r="W383" s="288">
        <f t="shared" si="353"/>
        <v>0</v>
      </c>
      <c r="X383" s="288">
        <f t="shared" si="353"/>
        <v>0</v>
      </c>
      <c r="Y383" s="288">
        <f t="shared" si="353"/>
        <v>0</v>
      </c>
      <c r="Z383" s="288">
        <f t="shared" si="353"/>
        <v>0</v>
      </c>
      <c r="AA383" s="288">
        <f t="shared" si="353"/>
        <v>0</v>
      </c>
      <c r="AB383" s="288">
        <f t="shared" si="353"/>
        <v>0</v>
      </c>
      <c r="AC383" s="288" t="str">
        <f t="shared" si="353"/>
        <v/>
      </c>
      <c r="AD383" s="288" t="str">
        <f t="shared" si="353"/>
        <v/>
      </c>
      <c r="AE383" s="288" t="str">
        <f t="shared" si="353"/>
        <v/>
      </c>
      <c r="AF383" s="288" t="str">
        <f t="shared" si="353"/>
        <v/>
      </c>
      <c r="AG383" s="288" t="str">
        <f t="shared" si="353"/>
        <v/>
      </c>
    </row>
    <row r="384" spans="1:33" s="61" customFormat="1">
      <c r="A384" s="104" t="s">
        <v>415</v>
      </c>
      <c r="B384" s="289" t="s">
        <v>416</v>
      </c>
      <c r="C384" s="83" t="s">
        <v>33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f t="shared" si="354"/>
        <v>0</v>
      </c>
      <c r="T384" s="105">
        <f t="shared" si="354"/>
        <v>0</v>
      </c>
      <c r="U384" s="105">
        <f t="shared" si="354"/>
        <v>0</v>
      </c>
      <c r="V384" s="105">
        <f t="shared" si="354"/>
        <v>0</v>
      </c>
      <c r="W384" s="105">
        <f t="shared" si="354"/>
        <v>0</v>
      </c>
      <c r="X384" s="105">
        <f t="shared" si="354"/>
        <v>0</v>
      </c>
      <c r="Y384" s="105">
        <f t="shared" si="354"/>
        <v>0</v>
      </c>
      <c r="Z384" s="105">
        <f t="shared" si="354"/>
        <v>0</v>
      </c>
      <c r="AA384" s="105">
        <f t="shared" si="354"/>
        <v>0</v>
      </c>
      <c r="AB384" s="105">
        <f t="shared" si="354"/>
        <v>0</v>
      </c>
      <c r="AC384" s="105" t="str">
        <f t="shared" si="354"/>
        <v/>
      </c>
      <c r="AD384" s="105" t="str">
        <f t="shared" si="354"/>
        <v/>
      </c>
      <c r="AE384" s="105" t="str">
        <f t="shared" si="354"/>
        <v/>
      </c>
      <c r="AF384" s="105" t="str">
        <f t="shared" si="354"/>
        <v/>
      </c>
      <c r="AG384" s="105" t="str">
        <f t="shared" si="354"/>
        <v/>
      </c>
    </row>
    <row r="385" spans="1:66" s="61" customFormat="1" ht="22.5">
      <c r="A385" s="71" t="s">
        <v>176</v>
      </c>
      <c r="B385" s="72" t="str">
        <f>CONCATENATE("Podstawa liczenia kapitału (zmiana przychodów operacyjnych) do analizy finansowej –",$E$18)</f>
        <v>Podstawa liczenia kapitału (zmiana przychodów operacyjnych) do analizy finansowej – w cenach netto + część VAT</v>
      </c>
      <c r="C385" s="73" t="s">
        <v>33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f t="shared" si="355"/>
        <v>0</v>
      </c>
      <c r="T385" s="74">
        <f t="shared" si="355"/>
        <v>0</v>
      </c>
      <c r="U385" s="74">
        <f t="shared" si="355"/>
        <v>0</v>
      </c>
      <c r="V385" s="74">
        <f t="shared" si="355"/>
        <v>0</v>
      </c>
      <c r="W385" s="74">
        <f t="shared" si="355"/>
        <v>0</v>
      </c>
      <c r="X385" s="74">
        <f t="shared" si="355"/>
        <v>0</v>
      </c>
      <c r="Y385" s="74">
        <f t="shared" si="355"/>
        <v>0</v>
      </c>
      <c r="Z385" s="74">
        <f t="shared" si="355"/>
        <v>0</v>
      </c>
      <c r="AA385" s="74">
        <f t="shared" si="355"/>
        <v>0</v>
      </c>
      <c r="AB385" s="74">
        <f t="shared" si="355"/>
        <v>0</v>
      </c>
      <c r="AC385" s="74" t="str">
        <f t="shared" si="355"/>
        <v/>
      </c>
      <c r="AD385" s="74" t="str">
        <f t="shared" si="355"/>
        <v/>
      </c>
      <c r="AE385" s="74" t="str">
        <f t="shared" si="355"/>
        <v/>
      </c>
      <c r="AF385" s="74" t="str">
        <f t="shared" si="355"/>
        <v/>
      </c>
      <c r="AG385" s="74" t="str">
        <f t="shared" si="355"/>
        <v/>
      </c>
    </row>
    <row r="386" spans="1:66" s="61" customFormat="1" ht="22.5">
      <c r="A386" s="75" t="s">
        <v>323</v>
      </c>
      <c r="B386" s="76" t="s">
        <v>417</v>
      </c>
      <c r="C386" s="77" t="s">
        <v>33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f t="shared" si="356"/>
        <v>0</v>
      </c>
      <c r="T386" s="78">
        <f t="shared" si="356"/>
        <v>0</v>
      </c>
      <c r="U386" s="78">
        <f t="shared" si="356"/>
        <v>0</v>
      </c>
      <c r="V386" s="78">
        <f t="shared" si="356"/>
        <v>0</v>
      </c>
      <c r="W386" s="78">
        <f t="shared" si="356"/>
        <v>0</v>
      </c>
      <c r="X386" s="78">
        <f t="shared" si="356"/>
        <v>0</v>
      </c>
      <c r="Y386" s="78">
        <f t="shared" si="356"/>
        <v>0</v>
      </c>
      <c r="Z386" s="78">
        <f t="shared" si="356"/>
        <v>0</v>
      </c>
      <c r="AA386" s="78">
        <f t="shared" si="356"/>
        <v>0</v>
      </c>
      <c r="AB386" s="78">
        <f t="shared" si="356"/>
        <v>0</v>
      </c>
      <c r="AC386" s="78" t="str">
        <f t="shared" si="356"/>
        <v/>
      </c>
      <c r="AD386" s="78" t="str">
        <f t="shared" si="356"/>
        <v/>
      </c>
      <c r="AE386" s="78" t="str">
        <f t="shared" si="356"/>
        <v/>
      </c>
      <c r="AF386" s="78" t="str">
        <f t="shared" si="356"/>
        <v/>
      </c>
      <c r="AG386" s="78" t="str">
        <f t="shared" si="356"/>
        <v/>
      </c>
    </row>
    <row r="387" spans="1:66" s="62" customFormat="1">
      <c r="A387" s="75" t="s">
        <v>325</v>
      </c>
      <c r="B387" s="76" t="s">
        <v>418</v>
      </c>
      <c r="C387" s="77" t="s">
        <v>51</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f t="shared" si="357"/>
        <v>0</v>
      </c>
      <c r="T387" s="78">
        <f t="shared" si="357"/>
        <v>0</v>
      </c>
      <c r="U387" s="78">
        <f t="shared" si="357"/>
        <v>0</v>
      </c>
      <c r="V387" s="78">
        <f t="shared" si="357"/>
        <v>0</v>
      </c>
      <c r="W387" s="78">
        <f t="shared" si="357"/>
        <v>0</v>
      </c>
      <c r="X387" s="78">
        <f t="shared" si="357"/>
        <v>0</v>
      </c>
      <c r="Y387" s="78">
        <f t="shared" si="357"/>
        <v>0</v>
      </c>
      <c r="Z387" s="78">
        <f t="shared" si="357"/>
        <v>0</v>
      </c>
      <c r="AA387" s="78">
        <f t="shared" si="357"/>
        <v>0</v>
      </c>
      <c r="AB387" s="78">
        <f t="shared" si="357"/>
        <v>0</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419</v>
      </c>
      <c r="B388" s="290" t="str">
        <f>CONCATENATE("Kapitał finansujący należności do analizy finansowej –",$E$18)</f>
        <v>Kapitał finansujący należności do analizy finansowej – w cenach netto + część VAT</v>
      </c>
      <c r="C388" s="81" t="s">
        <v>33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f t="shared" ref="S388" si="372">IF(V$83="","",ROUND(S387/365*S385,2))</f>
        <v>0</v>
      </c>
      <c r="T388" s="288">
        <f t="shared" ref="T388" si="373">IF(W$83="","",ROUND(T387/365*T385,2))</f>
        <v>0</v>
      </c>
      <c r="U388" s="288">
        <f t="shared" ref="U388" si="374">IF(X$83="","",ROUND(U387/365*U385,2))</f>
        <v>0</v>
      </c>
      <c r="V388" s="288">
        <f t="shared" ref="V388" si="375">IF(Y$83="","",ROUND(V387/365*V385,2))</f>
        <v>0</v>
      </c>
      <c r="W388" s="288">
        <f t="shared" ref="W388" si="376">IF(Z$83="","",ROUND(W387/365*W385,2))</f>
        <v>0</v>
      </c>
      <c r="X388" s="288">
        <f t="shared" ref="X388" si="377">IF(AA$83="","",ROUND(X387/365*X385,2))</f>
        <v>0</v>
      </c>
      <c r="Y388" s="288">
        <f t="shared" ref="Y388" si="378">IF(AB$83="","",ROUND(Y387/365*Y385,2))</f>
        <v>0</v>
      </c>
      <c r="Z388" s="288">
        <f t="shared" ref="Z388" si="379">IF(AC$83="","",ROUND(Z387/365*Z385,2))</f>
        <v>0</v>
      </c>
      <c r="AA388" s="288">
        <f t="shared" ref="AA388" si="380">IF(AD$83="","",ROUND(AA387/365*AA385,2))</f>
        <v>0</v>
      </c>
      <c r="AB388" s="288">
        <f t="shared" ref="AB388" si="381">IF(AE$83="","",ROUND(AB387/365*AB385,2))</f>
        <v>0</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420</v>
      </c>
      <c r="B389" s="97" t="s">
        <v>421</v>
      </c>
      <c r="C389" s="83" t="s">
        <v>33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f t="shared" ref="S389" si="401">IF(V$83="","",ROUND(S387/365*S386,2))</f>
        <v>0</v>
      </c>
      <c r="T389" s="105">
        <f t="shared" ref="T389" si="402">IF(W$83="","",ROUND(T387/365*T386,2))</f>
        <v>0</v>
      </c>
      <c r="U389" s="105">
        <f t="shared" ref="U389" si="403">IF(X$83="","",ROUND(U387/365*U386,2))</f>
        <v>0</v>
      </c>
      <c r="V389" s="105">
        <f t="shared" ref="V389" si="404">IF(Y$83="","",ROUND(V387/365*V386,2))</f>
        <v>0</v>
      </c>
      <c r="W389" s="105">
        <f t="shared" ref="W389" si="405">IF(Z$83="","",ROUND(W387/365*W386,2))</f>
        <v>0</v>
      </c>
      <c r="X389" s="105">
        <f t="shared" ref="X389" si="406">IF(AA$83="","",ROUND(X387/365*X386,2))</f>
        <v>0</v>
      </c>
      <c r="Y389" s="105">
        <f t="shared" ref="Y389" si="407">IF(AB$83="","",ROUND(Y387/365*Y386,2))</f>
        <v>0</v>
      </c>
      <c r="Z389" s="105">
        <f t="shared" ref="Z389" si="408">IF(AC$83="","",ROUND(Z387/365*Z386,2))</f>
        <v>0</v>
      </c>
      <c r="AA389" s="105">
        <f t="shared" ref="AA389" si="409">IF(AD$83="","",ROUND(AA387/365*AA386,2))</f>
        <v>0</v>
      </c>
      <c r="AB389" s="105">
        <f t="shared" ref="AB389" si="410">IF(AE$83="","",ROUND(AB387/365*AB386,2))</f>
        <v>0</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401</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f t="shared" si="416"/>
        <v>0</v>
      </c>
      <c r="T390" s="74">
        <f t="shared" si="416"/>
        <v>0</v>
      </c>
      <c r="U390" s="74">
        <f t="shared" si="416"/>
        <v>0</v>
      </c>
      <c r="V390" s="74">
        <f t="shared" si="416"/>
        <v>0</v>
      </c>
      <c r="W390" s="74">
        <f t="shared" si="416"/>
        <v>0</v>
      </c>
      <c r="X390" s="74">
        <f t="shared" si="416"/>
        <v>0</v>
      </c>
      <c r="Y390" s="74">
        <f t="shared" si="416"/>
        <v>0</v>
      </c>
      <c r="Z390" s="74">
        <f t="shared" si="416"/>
        <v>0</v>
      </c>
      <c r="AA390" s="74">
        <f t="shared" si="416"/>
        <v>0</v>
      </c>
      <c r="AB390" s="74">
        <f t="shared" si="416"/>
        <v>0</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402</v>
      </c>
      <c r="B391" s="76" t="s">
        <v>422</v>
      </c>
      <c r="C391" s="77" t="s">
        <v>33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f t="shared" si="417"/>
        <v>0</v>
      </c>
      <c r="T391" s="78">
        <f t="shared" si="417"/>
        <v>0</v>
      </c>
      <c r="U391" s="78">
        <f t="shared" si="417"/>
        <v>0</v>
      </c>
      <c r="V391" s="78">
        <f t="shared" si="417"/>
        <v>0</v>
      </c>
      <c r="W391" s="78">
        <f t="shared" si="417"/>
        <v>0</v>
      </c>
      <c r="X391" s="78">
        <f t="shared" si="417"/>
        <v>0</v>
      </c>
      <c r="Y391" s="78">
        <f t="shared" si="417"/>
        <v>0</v>
      </c>
      <c r="Z391" s="78">
        <f t="shared" si="417"/>
        <v>0</v>
      </c>
      <c r="AA391" s="78">
        <f t="shared" si="417"/>
        <v>0</v>
      </c>
      <c r="AB391" s="78">
        <f t="shared" si="417"/>
        <v>0</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423</v>
      </c>
      <c r="B392" s="76" t="s">
        <v>424</v>
      </c>
      <c r="C392" s="77" t="s">
        <v>51</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f t="shared" si="418"/>
        <v>0</v>
      </c>
      <c r="T392" s="78">
        <f t="shared" si="418"/>
        <v>0</v>
      </c>
      <c r="U392" s="78">
        <f t="shared" si="418"/>
        <v>0</v>
      </c>
      <c r="V392" s="78">
        <f t="shared" si="418"/>
        <v>0</v>
      </c>
      <c r="W392" s="78">
        <f t="shared" si="418"/>
        <v>0</v>
      </c>
      <c r="X392" s="78">
        <f t="shared" si="418"/>
        <v>0</v>
      </c>
      <c r="Y392" s="78">
        <f t="shared" si="418"/>
        <v>0</v>
      </c>
      <c r="Z392" s="78">
        <f t="shared" si="418"/>
        <v>0</v>
      </c>
      <c r="AA392" s="78">
        <f t="shared" si="418"/>
        <v>0</v>
      </c>
      <c r="AB392" s="78">
        <f t="shared" si="418"/>
        <v>0</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425</v>
      </c>
      <c r="B393" s="287" t="str">
        <f>CONCATENATE("Kapitał finansujący zapasy zobowiązania do analizy finansowej –",$E$18)</f>
        <v>Kapitał finansujący zapasy zobowiązania do analizy finansowej – w cenach netto + część VAT</v>
      </c>
      <c r="C393" s="81" t="s">
        <v>33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f t="shared" ref="S393" si="433">IF(V$83="","",ROUND(S392/365*S390,2))</f>
        <v>0</v>
      </c>
      <c r="T393" s="288">
        <f t="shared" ref="T393" si="434">IF(W$83="","",ROUND(T392/365*T390,2))</f>
        <v>0</v>
      </c>
      <c r="U393" s="288">
        <f t="shared" ref="U393" si="435">IF(X$83="","",ROUND(U392/365*U390,2))</f>
        <v>0</v>
      </c>
      <c r="V393" s="288">
        <f t="shared" ref="V393" si="436">IF(Y$83="","",ROUND(V392/365*V390,2))</f>
        <v>0</v>
      </c>
      <c r="W393" s="288">
        <f t="shared" ref="W393" si="437">IF(Z$83="","",ROUND(W392/365*W390,2))</f>
        <v>0</v>
      </c>
      <c r="X393" s="288">
        <f t="shared" ref="X393" si="438">IF(AA$83="","",ROUND(X392/365*X390,2))</f>
        <v>0</v>
      </c>
      <c r="Y393" s="288">
        <f t="shared" ref="Y393" si="439">IF(AB$83="","",ROUND(Y392/365*Y390,2))</f>
        <v>0</v>
      </c>
      <c r="Z393" s="288">
        <f t="shared" ref="Z393" si="440">IF(AC$83="","",ROUND(Z392/365*Z390,2))</f>
        <v>0</v>
      </c>
      <c r="AA393" s="288">
        <f t="shared" ref="AA393" si="441">IF(AD$83="","",ROUND(AA392/365*AA390,2))</f>
        <v>0</v>
      </c>
      <c r="AB393" s="288">
        <f t="shared" ref="AB393" si="442">IF(AE$83="","",ROUND(AB392/365*AB390,2))</f>
        <v>0</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426</v>
      </c>
      <c r="B394" s="289" t="s">
        <v>427</v>
      </c>
      <c r="C394" s="83" t="s">
        <v>33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f t="shared" ref="S394" si="462">IF(V$83="","",ROUND(S392/365*S391,2))</f>
        <v>0</v>
      </c>
      <c r="T394" s="105">
        <f t="shared" ref="T394" si="463">IF(W$83="","",ROUND(T392/365*T391,2))</f>
        <v>0</v>
      </c>
      <c r="U394" s="105">
        <f t="shared" ref="U394" si="464">IF(X$83="","",ROUND(U392/365*U391,2))</f>
        <v>0</v>
      </c>
      <c r="V394" s="105">
        <f t="shared" ref="V394" si="465">IF(Y$83="","",ROUND(V392/365*V391,2))</f>
        <v>0</v>
      </c>
      <c r="W394" s="105">
        <f t="shared" ref="W394" si="466">IF(Z$83="","",ROUND(W392/365*W391,2))</f>
        <v>0</v>
      </c>
      <c r="X394" s="105">
        <f t="shared" ref="X394" si="467">IF(AA$83="","",ROUND(X392/365*X391,2))</f>
        <v>0</v>
      </c>
      <c r="Y394" s="105">
        <f t="shared" ref="Y394" si="468">IF(AB$83="","",ROUND(Y392/365*Y391,2))</f>
        <v>0</v>
      </c>
      <c r="Z394" s="105">
        <f t="shared" ref="Z394" si="469">IF(AC$83="","",ROUND(Z392/365*Z391,2))</f>
        <v>0</v>
      </c>
      <c r="AA394" s="105">
        <f t="shared" ref="AA394" si="470">IF(AD$83="","",ROUND(AA392/365*AA391,2))</f>
        <v>0</v>
      </c>
      <c r="AB394" s="105">
        <f t="shared" ref="AB394" si="471">IF(AE$83="","",ROUND(AB392/365*AB391,2))</f>
        <v>0</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126</v>
      </c>
      <c r="B395" s="253" t="str">
        <f>CONCATENATE("Zapotrzebowanie na kapitał obrotowy do analizy finansowej –",$E$18," (I.4+II.4-III.4)")</f>
        <v>Zapotrzebowanie na kapitał obrotowy do analizy finansowej – w cenach netto + część VAT (I.4+II.4-III.4)</v>
      </c>
      <c r="C395" s="131" t="s">
        <v>33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f t="shared" si="477"/>
        <v>0</v>
      </c>
      <c r="T395" s="237">
        <f t="shared" si="477"/>
        <v>0</v>
      </c>
      <c r="U395" s="237">
        <f t="shared" si="477"/>
        <v>0</v>
      </c>
      <c r="V395" s="237">
        <f t="shared" si="477"/>
        <v>0</v>
      </c>
      <c r="W395" s="237">
        <f t="shared" si="477"/>
        <v>0</v>
      </c>
      <c r="X395" s="237">
        <f t="shared" si="477"/>
        <v>0</v>
      </c>
      <c r="Y395" s="237">
        <f t="shared" si="477"/>
        <v>0</v>
      </c>
      <c r="Z395" s="237">
        <f t="shared" si="477"/>
        <v>0</v>
      </c>
      <c r="AA395" s="237">
        <f t="shared" si="477"/>
        <v>0</v>
      </c>
      <c r="AB395" s="237">
        <f t="shared" si="477"/>
        <v>0</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363</v>
      </c>
      <c r="B396" s="253" t="s">
        <v>428</v>
      </c>
      <c r="C396" s="131" t="s">
        <v>33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f t="shared" si="478"/>
        <v>0</v>
      </c>
      <c r="T396" s="237">
        <f t="shared" si="478"/>
        <v>0</v>
      </c>
      <c r="U396" s="237">
        <f t="shared" si="478"/>
        <v>0</v>
      </c>
      <c r="V396" s="237">
        <f t="shared" si="478"/>
        <v>0</v>
      </c>
      <c r="W396" s="237">
        <f t="shared" si="478"/>
        <v>0</v>
      </c>
      <c r="X396" s="237">
        <f t="shared" si="478"/>
        <v>0</v>
      </c>
      <c r="Y396" s="237">
        <f t="shared" si="478"/>
        <v>0</v>
      </c>
      <c r="Z396" s="237">
        <f t="shared" si="478"/>
        <v>0</v>
      </c>
      <c r="AA396" s="237">
        <f t="shared" si="478"/>
        <v>0</v>
      </c>
      <c r="AB396" s="237">
        <f t="shared" si="478"/>
        <v>0</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316</v>
      </c>
      <c r="B397" s="348" t="s">
        <v>429</v>
      </c>
      <c r="C397" s="148" t="s">
        <v>95</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f t="shared" si="479"/>
        <v>0</v>
      </c>
      <c r="T397" s="241">
        <f t="shared" si="479"/>
        <v>0</v>
      </c>
      <c r="U397" s="241">
        <f t="shared" si="479"/>
        <v>0</v>
      </c>
      <c r="V397" s="241">
        <f t="shared" si="479"/>
        <v>0</v>
      </c>
      <c r="W397" s="241">
        <f t="shared" si="479"/>
        <v>0</v>
      </c>
      <c r="X397" s="241">
        <f t="shared" si="479"/>
        <v>0</v>
      </c>
      <c r="Y397" s="241">
        <f t="shared" si="479"/>
        <v>0</v>
      </c>
      <c r="Z397" s="241">
        <f t="shared" si="479"/>
        <v>0</v>
      </c>
      <c r="AA397" s="241">
        <f t="shared" si="479"/>
        <v>0</v>
      </c>
      <c r="AB397" s="241">
        <f t="shared" si="479"/>
        <v>0</v>
      </c>
      <c r="AC397" s="241" t="str">
        <f t="shared" si="479"/>
        <v/>
      </c>
      <c r="AD397" s="241" t="str">
        <f t="shared" si="479"/>
        <v/>
      </c>
      <c r="AE397" s="241" t="str">
        <f t="shared" si="479"/>
        <v/>
      </c>
      <c r="AF397" s="241" t="str">
        <f t="shared" si="479"/>
        <v/>
      </c>
      <c r="AG397" s="241" t="str">
        <f t="shared" si="479"/>
        <v/>
      </c>
    </row>
    <row r="398" spans="1:66" s="328" customFormat="1" ht="24" customHeight="1">
      <c r="A398" s="327" t="s">
        <v>430</v>
      </c>
      <c r="B398" s="328" t="s">
        <v>431</v>
      </c>
      <c r="H398" s="349"/>
    </row>
    <row r="399" spans="1:66" s="346" customFormat="1" ht="19.5" customHeight="1">
      <c r="A399" s="345"/>
      <c r="B399" s="346" t="s">
        <v>432</v>
      </c>
    </row>
    <row r="400" spans="1:66" s="8" customFormat="1">
      <c r="A400" s="780" t="s">
        <v>85</v>
      </c>
      <c r="B400" s="782" t="s">
        <v>93</v>
      </c>
      <c r="C400" s="778" t="s">
        <v>87</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Faza oper.</v>
      </c>
      <c r="T400" s="335" t="str">
        <f t="shared" ref="T400" si="496">IF(W$83="","",W$83)</f>
        <v>Faza oper.</v>
      </c>
      <c r="U400" s="335" t="str">
        <f t="shared" ref="U400" si="497">IF(X$83="","",X$83)</f>
        <v>Faza oper.</v>
      </c>
      <c r="V400" s="335" t="str">
        <f t="shared" ref="V400" si="498">IF(Y$83="","",Y$83)</f>
        <v>Faza oper.</v>
      </c>
      <c r="W400" s="335" t="str">
        <f t="shared" ref="W400" si="499">IF(Z$83="","",Z$83)</f>
        <v>Faza oper.</v>
      </c>
      <c r="X400" s="335" t="str">
        <f t="shared" ref="X400" si="500">IF(AA$83="","",AA$83)</f>
        <v>Faza oper.</v>
      </c>
      <c r="Y400" s="335" t="str">
        <f t="shared" ref="Y400" si="501">IF(AB$83="","",AB$83)</f>
        <v>Faza oper.</v>
      </c>
      <c r="Z400" s="335" t="str">
        <f t="shared" ref="Z400" si="502">IF(AC$83="","",AC$83)</f>
        <v>Faza oper.</v>
      </c>
      <c r="AA400" s="335" t="str">
        <f t="shared" ref="AA400" si="503">IF(AD$83="","",AD$83)</f>
        <v>Faza oper.</v>
      </c>
      <c r="AB400" s="335" t="str">
        <f t="shared" ref="AB400" si="504">IF(AE$83="","",AE$83)</f>
        <v>Faza oper.</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820"/>
      <c r="B401" s="783"/>
      <c r="C401" s="821"/>
      <c r="D401" s="12">
        <f t="shared" ref="D401" si="510">IF(G$84="","",G$84)</f>
        <v>2021</v>
      </c>
      <c r="E401" s="12">
        <f t="shared" ref="E401" si="511">IF(H$84="","",H$84)</f>
        <v>2022</v>
      </c>
      <c r="F401" s="12">
        <f t="shared" ref="F401" si="512">IF(I$84="","",I$84)</f>
        <v>2023</v>
      </c>
      <c r="G401" s="12">
        <f t="shared" ref="G401" si="513">IF(J$84="","",J$84)</f>
        <v>2024</v>
      </c>
      <c r="H401" s="12">
        <f t="shared" ref="H401" si="514">IF(K$84="","",K$84)</f>
        <v>2025</v>
      </c>
      <c r="I401" s="12">
        <f t="shared" ref="I401" si="515">IF(L$84="","",L$84)</f>
        <v>2026</v>
      </c>
      <c r="J401" s="12">
        <f t="shared" ref="J401" si="516">IF(M$84="","",M$84)</f>
        <v>2027</v>
      </c>
      <c r="K401" s="12">
        <f t="shared" ref="K401" si="517">IF(N$84="","",N$84)</f>
        <v>2028</v>
      </c>
      <c r="L401" s="12">
        <f t="shared" ref="L401" si="518">IF(O$84="","",O$84)</f>
        <v>2029</v>
      </c>
      <c r="M401" s="12">
        <f t="shared" ref="M401" si="519">IF(P$84="","",P$84)</f>
        <v>2030</v>
      </c>
      <c r="N401" s="12">
        <f t="shared" ref="N401" si="520">IF(Q$84="","",Q$84)</f>
        <v>2031</v>
      </c>
      <c r="O401" s="12">
        <f t="shared" ref="O401" si="521">IF(R$84="","",R$84)</f>
        <v>2032</v>
      </c>
      <c r="P401" s="12">
        <f t="shared" ref="P401" si="522">IF(S$84="","",S$84)</f>
        <v>2033</v>
      </c>
      <c r="Q401" s="12">
        <f t="shared" ref="Q401" si="523">IF(T$84="","",T$84)</f>
        <v>2034</v>
      </c>
      <c r="R401" s="12">
        <f t="shared" ref="R401" si="524">IF(U$84="","",U$84)</f>
        <v>2035</v>
      </c>
      <c r="S401" s="12">
        <f t="shared" ref="S401" si="525">IF(V$84="","",V$84)</f>
        <v>2036</v>
      </c>
      <c r="T401" s="12">
        <f t="shared" ref="T401" si="526">IF(W$84="","",W$84)</f>
        <v>2037</v>
      </c>
      <c r="U401" s="12">
        <f t="shared" ref="U401" si="527">IF(X$84="","",X$84)</f>
        <v>2038</v>
      </c>
      <c r="V401" s="12">
        <f t="shared" ref="V401" si="528">IF(Y$84="","",Y$84)</f>
        <v>2039</v>
      </c>
      <c r="W401" s="12">
        <f t="shared" ref="W401" si="529">IF(Z$84="","",Z$84)</f>
        <v>2040</v>
      </c>
      <c r="X401" s="12">
        <f t="shared" ref="X401" si="530">IF(AA$84="","",AA$84)</f>
        <v>2041</v>
      </c>
      <c r="Y401" s="12">
        <f t="shared" ref="Y401" si="531">IF(AB$84="","",AB$84)</f>
        <v>2042</v>
      </c>
      <c r="Z401" s="12">
        <f t="shared" ref="Z401" si="532">IF(AC$84="","",AC$84)</f>
        <v>2043</v>
      </c>
      <c r="AA401" s="12">
        <f t="shared" ref="AA401" si="533">IF(AD$84="","",AD$84)</f>
        <v>2044</v>
      </c>
      <c r="AB401" s="12">
        <f t="shared" ref="AB401" si="534">IF(AE$84="","",AE$84)</f>
        <v>2045</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433</v>
      </c>
      <c r="C402" s="73" t="s">
        <v>95</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f t="shared" si="540"/>
        <v>0</v>
      </c>
      <c r="T402" s="254">
        <f t="shared" si="540"/>
        <v>0</v>
      </c>
      <c r="U402" s="254">
        <f t="shared" si="540"/>
        <v>0</v>
      </c>
      <c r="V402" s="254">
        <f t="shared" si="540"/>
        <v>0</v>
      </c>
      <c r="W402" s="254">
        <f t="shared" si="540"/>
        <v>0</v>
      </c>
      <c r="X402" s="254">
        <f t="shared" si="540"/>
        <v>0</v>
      </c>
      <c r="Y402" s="254">
        <f t="shared" si="540"/>
        <v>0</v>
      </c>
      <c r="Z402" s="254">
        <f t="shared" si="540"/>
        <v>0</v>
      </c>
      <c r="AA402" s="254">
        <f t="shared" si="540"/>
        <v>0</v>
      </c>
      <c r="AB402" s="254">
        <f t="shared" si="540"/>
        <v>0</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434</v>
      </c>
      <c r="C403" s="111" t="s">
        <v>95</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f t="shared" si="541"/>
        <v>0</v>
      </c>
      <c r="T403" s="255">
        <f t="shared" si="541"/>
        <v>0</v>
      </c>
      <c r="U403" s="255">
        <f t="shared" si="541"/>
        <v>0</v>
      </c>
      <c r="V403" s="255">
        <f t="shared" si="541"/>
        <v>0</v>
      </c>
      <c r="W403" s="255">
        <f t="shared" si="541"/>
        <v>0</v>
      </c>
      <c r="X403" s="255">
        <f t="shared" si="541"/>
        <v>0</v>
      </c>
      <c r="Y403" s="255">
        <f t="shared" si="541"/>
        <v>0</v>
      </c>
      <c r="Z403" s="255">
        <f t="shared" si="541"/>
        <v>0</v>
      </c>
      <c r="AA403" s="255">
        <f t="shared" si="541"/>
        <v>0</v>
      </c>
      <c r="AB403" s="255">
        <f t="shared" si="541"/>
        <v>0</v>
      </c>
      <c r="AC403" s="255" t="str">
        <f t="shared" si="541"/>
        <v/>
      </c>
      <c r="AD403" s="255" t="str">
        <f t="shared" si="541"/>
        <v/>
      </c>
      <c r="AE403" s="255" t="str">
        <f t="shared" si="541"/>
        <v/>
      </c>
      <c r="AF403" s="255" t="str">
        <f t="shared" si="541"/>
        <v/>
      </c>
      <c r="AG403" s="255" t="str">
        <f t="shared" si="541"/>
        <v/>
      </c>
    </row>
    <row r="404" spans="1:40" s="61" customFormat="1">
      <c r="A404" s="138">
        <v>3</v>
      </c>
      <c r="B404" s="170" t="s">
        <v>435</v>
      </c>
      <c r="C404" s="256" t="s">
        <v>95</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f t="shared" si="542"/>
        <v>0</v>
      </c>
      <c r="T404" s="257">
        <f t="shared" si="542"/>
        <v>0</v>
      </c>
      <c r="U404" s="257">
        <f t="shared" si="542"/>
        <v>0</v>
      </c>
      <c r="V404" s="257">
        <f t="shared" si="542"/>
        <v>0</v>
      </c>
      <c r="W404" s="257">
        <f t="shared" si="542"/>
        <v>0</v>
      </c>
      <c r="X404" s="257">
        <f t="shared" si="542"/>
        <v>0</v>
      </c>
      <c r="Y404" s="257">
        <f t="shared" si="542"/>
        <v>0</v>
      </c>
      <c r="Z404" s="257">
        <f t="shared" si="542"/>
        <v>0</v>
      </c>
      <c r="AA404" s="257">
        <f t="shared" si="542"/>
        <v>0</v>
      </c>
      <c r="AB404" s="257">
        <f t="shared" si="542"/>
        <v>0</v>
      </c>
      <c r="AC404" s="257" t="str">
        <f t="shared" si="542"/>
        <v/>
      </c>
      <c r="AD404" s="257" t="str">
        <f t="shared" si="542"/>
        <v/>
      </c>
      <c r="AE404" s="257" t="str">
        <f t="shared" si="542"/>
        <v/>
      </c>
      <c r="AF404" s="257" t="str">
        <f t="shared" si="542"/>
        <v/>
      </c>
      <c r="AG404" s="257" t="str">
        <f t="shared" si="542"/>
        <v/>
      </c>
    </row>
    <row r="405" spans="1:40" s="61" customFormat="1">
      <c r="A405" s="75">
        <v>4</v>
      </c>
      <c r="B405" s="24" t="s">
        <v>436</v>
      </c>
      <c r="C405" s="77" t="s">
        <v>95</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f t="shared" si="543"/>
        <v>0</v>
      </c>
      <c r="T405" s="258">
        <f t="shared" si="543"/>
        <v>0</v>
      </c>
      <c r="U405" s="258">
        <f t="shared" si="543"/>
        <v>0</v>
      </c>
      <c r="V405" s="258">
        <f t="shared" si="543"/>
        <v>0</v>
      </c>
      <c r="W405" s="258">
        <f t="shared" si="543"/>
        <v>0</v>
      </c>
      <c r="X405" s="258">
        <f t="shared" si="543"/>
        <v>0</v>
      </c>
      <c r="Y405" s="258">
        <f t="shared" si="543"/>
        <v>0</v>
      </c>
      <c r="Z405" s="258">
        <f t="shared" si="543"/>
        <v>0</v>
      </c>
      <c r="AA405" s="258">
        <f t="shared" si="543"/>
        <v>0</v>
      </c>
      <c r="AB405" s="258">
        <f t="shared" si="543"/>
        <v>0</v>
      </c>
      <c r="AC405" s="258" t="str">
        <f t="shared" si="543"/>
        <v/>
      </c>
      <c r="AD405" s="258" t="str">
        <f t="shared" si="543"/>
        <v/>
      </c>
      <c r="AE405" s="258" t="str">
        <f t="shared" si="543"/>
        <v/>
      </c>
      <c r="AF405" s="258" t="str">
        <f t="shared" si="543"/>
        <v/>
      </c>
      <c r="AG405" s="258" t="str">
        <f t="shared" si="543"/>
        <v/>
      </c>
    </row>
    <row r="406" spans="1:40" s="61" customFormat="1">
      <c r="A406" s="75">
        <v>5</v>
      </c>
      <c r="B406" s="24" t="s">
        <v>437</v>
      </c>
      <c r="C406" s="77" t="s">
        <v>95</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f t="shared" si="544"/>
        <v>0</v>
      </c>
      <c r="T406" s="258">
        <f t="shared" si="544"/>
        <v>0</v>
      </c>
      <c r="U406" s="258">
        <f t="shared" si="544"/>
        <v>0</v>
      </c>
      <c r="V406" s="258">
        <f t="shared" si="544"/>
        <v>0</v>
      </c>
      <c r="W406" s="258">
        <f t="shared" si="544"/>
        <v>0</v>
      </c>
      <c r="X406" s="258">
        <f t="shared" si="544"/>
        <v>0</v>
      </c>
      <c r="Y406" s="258">
        <f t="shared" si="544"/>
        <v>0</v>
      </c>
      <c r="Z406" s="258">
        <f t="shared" si="544"/>
        <v>0</v>
      </c>
      <c r="AA406" s="258">
        <f t="shared" si="544"/>
        <v>0</v>
      </c>
      <c r="AB406" s="258">
        <f t="shared" si="544"/>
        <v>0</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438</v>
      </c>
      <c r="C407" s="73" t="s">
        <v>33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f t="shared" si="545"/>
        <v>0</v>
      </c>
      <c r="T407" s="254">
        <f t="shared" si="545"/>
        <v>0</v>
      </c>
      <c r="U407" s="254">
        <f t="shared" si="545"/>
        <v>0</v>
      </c>
      <c r="V407" s="254">
        <f t="shared" si="545"/>
        <v>0</v>
      </c>
      <c r="W407" s="254">
        <f t="shared" si="545"/>
        <v>0</v>
      </c>
      <c r="X407" s="254">
        <f t="shared" si="545"/>
        <v>0</v>
      </c>
      <c r="Y407" s="254">
        <f t="shared" si="545"/>
        <v>0</v>
      </c>
      <c r="Z407" s="254">
        <f t="shared" si="545"/>
        <v>0</v>
      </c>
      <c r="AA407" s="254">
        <f t="shared" si="545"/>
        <v>0</v>
      </c>
      <c r="AB407" s="254">
        <f t="shared" si="545"/>
        <v>0</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439</v>
      </c>
    </row>
    <row r="409" spans="1:40" ht="56.25" hidden="1">
      <c r="A409" s="359"/>
      <c r="B409" s="360" t="s">
        <v>93</v>
      </c>
      <c r="C409" s="361" t="s">
        <v>440</v>
      </c>
      <c r="D409" s="362" t="s">
        <v>441</v>
      </c>
      <c r="AH409" s="5"/>
      <c r="AI409" s="5"/>
      <c r="AJ409" s="5"/>
      <c r="AN409" s="5"/>
    </row>
    <row r="410" spans="1:40" s="62" customFormat="1" ht="33.75">
      <c r="A410" s="84">
        <v>1</v>
      </c>
      <c r="B410" s="24" t="s">
        <v>442</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443</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444</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445</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446</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447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448</v>
      </c>
      <c r="C416" s="364" t="s">
        <v>125</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449</v>
      </c>
    </row>
    <row r="418" spans="1:40" s="18" customFormat="1">
      <c r="A418" s="365" t="s">
        <v>85</v>
      </c>
      <c r="B418" s="366" t="s">
        <v>450</v>
      </c>
      <c r="C418" s="308" t="s">
        <v>451</v>
      </c>
      <c r="D418" s="367" t="s">
        <v>440</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452</v>
      </c>
      <c r="C419" s="73" t="s">
        <v>453</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454</v>
      </c>
      <c r="C420" s="77" t="s">
        <v>455</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456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457</v>
      </c>
      <c r="B422" s="24" t="s">
        <v>458</v>
      </c>
      <c r="C422" s="77" t="s">
        <v>459</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460</v>
      </c>
      <c r="B423" s="24" t="s">
        <v>461</v>
      </c>
      <c r="C423" s="77" t="s">
        <v>462</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463</v>
      </c>
      <c r="B424" s="24" t="s">
        <v>464</v>
      </c>
      <c r="C424" s="77" t="s">
        <v>465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466</v>
      </c>
      <c r="B425" s="304" t="s">
        <v>467</v>
      </c>
      <c r="C425" s="83" t="s">
        <v>468</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469</v>
      </c>
      <c r="B426" s="24" t="s">
        <v>470</v>
      </c>
      <c r="C426" s="77" t="s">
        <v>471</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472</v>
      </c>
      <c r="B427" s="24" t="s">
        <v>473</v>
      </c>
      <c r="C427" s="77" t="s">
        <v>474</v>
      </c>
      <c r="D427" s="411">
        <f>IF($D$15="",0,$D$15)</f>
        <v>0</v>
      </c>
    </row>
    <row r="428" spans="1:40" ht="22.5">
      <c r="A428" s="104" t="s">
        <v>475</v>
      </c>
      <c r="B428" s="304" t="s">
        <v>476</v>
      </c>
      <c r="C428" s="83" t="s">
        <v>477</v>
      </c>
      <c r="D428" s="412">
        <f>IF(D421="","",IF(Dane!$F$15="",ROUND(D426*D427,2)+'Zysk operacyjny'!$D$30,MIN(Dane!$F$15,ROUND(D426*D427,2))+'Zysk operacyjny'!$D$30))</f>
        <v>0</v>
      </c>
    </row>
    <row r="429" spans="1:40">
      <c r="A429" s="40">
        <v>7</v>
      </c>
      <c r="B429" s="11" t="s">
        <v>478</v>
      </c>
      <c r="C429" s="132" t="s">
        <v>468</v>
      </c>
      <c r="D429" s="133">
        <f>IF(D421="","",SUM(D428,D425))</f>
        <v>0</v>
      </c>
      <c r="AH429" s="5"/>
      <c r="AI429" s="5"/>
      <c r="AJ429" s="5"/>
      <c r="AN429" s="5"/>
    </row>
    <row r="430" spans="1:40" s="18" customFormat="1">
      <c r="A430" s="141">
        <v>8</v>
      </c>
      <c r="B430" s="266" t="s">
        <v>479</v>
      </c>
      <c r="C430" s="267" t="s">
        <v>30</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480</v>
      </c>
      <c r="B431" s="328" t="s">
        <v>481</v>
      </c>
      <c r="H431" s="349"/>
    </row>
    <row r="432" spans="1:40" s="346" customFormat="1" ht="19.5" customHeight="1">
      <c r="A432" s="345"/>
      <c r="B432" s="346" t="s">
        <v>482</v>
      </c>
    </row>
    <row r="433" spans="1:40" s="8" customFormat="1">
      <c r="A433" s="780" t="s">
        <v>85</v>
      </c>
      <c r="B433" s="782" t="s">
        <v>93</v>
      </c>
      <c r="C433" s="778" t="s">
        <v>87</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Faza oper.</v>
      </c>
      <c r="T433" s="335" t="str">
        <f t="shared" ref="T433" si="562">IF(W$83="","",W$83)</f>
        <v>Faza oper.</v>
      </c>
      <c r="U433" s="335" t="str">
        <f t="shared" ref="U433" si="563">IF(X$83="","",X$83)</f>
        <v>Faza oper.</v>
      </c>
      <c r="V433" s="335" t="str">
        <f t="shared" ref="V433" si="564">IF(Y$83="","",Y$83)</f>
        <v>Faza oper.</v>
      </c>
      <c r="W433" s="335" t="str">
        <f t="shared" ref="W433" si="565">IF(Z$83="","",Z$83)</f>
        <v>Faza oper.</v>
      </c>
      <c r="X433" s="335" t="str">
        <f t="shared" ref="X433" si="566">IF(AA$83="","",AA$83)</f>
        <v>Faza oper.</v>
      </c>
      <c r="Y433" s="335" t="str">
        <f t="shared" ref="Y433" si="567">IF(AB$83="","",AB$83)</f>
        <v>Faza oper.</v>
      </c>
      <c r="Z433" s="335" t="str">
        <f t="shared" ref="Z433" si="568">IF(AC$83="","",AC$83)</f>
        <v>Faza oper.</v>
      </c>
      <c r="AA433" s="335" t="str">
        <f t="shared" ref="AA433" si="569">IF(AD$83="","",AD$83)</f>
        <v>Faza oper.</v>
      </c>
      <c r="AB433" s="335" t="str">
        <f t="shared" ref="AB433" si="570">IF(AE$83="","",AE$83)</f>
        <v>Faza oper.</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820"/>
      <c r="B434" s="783"/>
      <c r="C434" s="821"/>
      <c r="D434" s="12">
        <f t="shared" ref="D434" si="576">IF(G$84="","",G$84)</f>
        <v>2021</v>
      </c>
      <c r="E434" s="12">
        <f t="shared" ref="E434" si="577">IF(H$84="","",H$84)</f>
        <v>2022</v>
      </c>
      <c r="F434" s="12">
        <f t="shared" ref="F434" si="578">IF(I$84="","",I$84)</f>
        <v>2023</v>
      </c>
      <c r="G434" s="12">
        <f t="shared" ref="G434" si="579">IF(J$84="","",J$84)</f>
        <v>2024</v>
      </c>
      <c r="H434" s="12">
        <f t="shared" ref="H434" si="580">IF(K$84="","",K$84)</f>
        <v>2025</v>
      </c>
      <c r="I434" s="12">
        <f t="shared" ref="I434" si="581">IF(L$84="","",L$84)</f>
        <v>2026</v>
      </c>
      <c r="J434" s="12">
        <f t="shared" ref="J434" si="582">IF(M$84="","",M$84)</f>
        <v>2027</v>
      </c>
      <c r="K434" s="12">
        <f t="shared" ref="K434" si="583">IF(N$84="","",N$84)</f>
        <v>2028</v>
      </c>
      <c r="L434" s="12">
        <f t="shared" ref="L434" si="584">IF(O$84="","",O$84)</f>
        <v>2029</v>
      </c>
      <c r="M434" s="12">
        <f t="shared" ref="M434" si="585">IF(P$84="","",P$84)</f>
        <v>2030</v>
      </c>
      <c r="N434" s="12">
        <f t="shared" ref="N434" si="586">IF(Q$84="","",Q$84)</f>
        <v>2031</v>
      </c>
      <c r="O434" s="12">
        <f t="shared" ref="O434" si="587">IF(R$84="","",R$84)</f>
        <v>2032</v>
      </c>
      <c r="P434" s="12">
        <f t="shared" ref="P434" si="588">IF(S$84="","",S$84)</f>
        <v>2033</v>
      </c>
      <c r="Q434" s="12">
        <f t="shared" ref="Q434" si="589">IF(T$84="","",T$84)</f>
        <v>2034</v>
      </c>
      <c r="R434" s="12">
        <f t="shared" ref="R434" si="590">IF(U$84="","",U$84)</f>
        <v>2035</v>
      </c>
      <c r="S434" s="12">
        <f t="shared" ref="S434" si="591">IF(V$84="","",V$84)</f>
        <v>2036</v>
      </c>
      <c r="T434" s="12">
        <f t="shared" ref="T434" si="592">IF(W$84="","",W$84)</f>
        <v>2037</v>
      </c>
      <c r="U434" s="12">
        <f t="shared" ref="U434" si="593">IF(X$84="","",X$84)</f>
        <v>2038</v>
      </c>
      <c r="V434" s="12">
        <f t="shared" ref="V434" si="594">IF(Y$84="","",Y$84)</f>
        <v>2039</v>
      </c>
      <c r="W434" s="12">
        <f t="shared" ref="W434" si="595">IF(Z$84="","",Z$84)</f>
        <v>2040</v>
      </c>
      <c r="X434" s="12">
        <f t="shared" ref="X434" si="596">IF(AA$84="","",AA$84)</f>
        <v>2041</v>
      </c>
      <c r="Y434" s="12">
        <f t="shared" ref="Y434" si="597">IF(AB$84="","",AB$84)</f>
        <v>2042</v>
      </c>
      <c r="Z434" s="12">
        <f t="shared" ref="Z434" si="598">IF(AC$84="","",AC$84)</f>
        <v>2043</v>
      </c>
      <c r="AA434" s="12">
        <f t="shared" ref="AA434" si="599">IF(AD$84="","",AD$84)</f>
        <v>2044</v>
      </c>
      <c r="AB434" s="12">
        <f t="shared" ref="AB434" si="600">IF(AE$84="","",AE$84)</f>
        <v>2045</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483</v>
      </c>
      <c r="C435" s="73" t="s">
        <v>95</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f t="shared" si="606"/>
        <v>0</v>
      </c>
      <c r="T435" s="254">
        <f t="shared" si="606"/>
        <v>0</v>
      </c>
      <c r="U435" s="254">
        <f t="shared" si="606"/>
        <v>0</v>
      </c>
      <c r="V435" s="254">
        <f t="shared" si="606"/>
        <v>0</v>
      </c>
      <c r="W435" s="254">
        <f t="shared" si="606"/>
        <v>0</v>
      </c>
      <c r="X435" s="254">
        <f t="shared" si="606"/>
        <v>0</v>
      </c>
      <c r="Y435" s="254">
        <f t="shared" si="606"/>
        <v>0</v>
      </c>
      <c r="Z435" s="254">
        <f t="shared" si="606"/>
        <v>0</v>
      </c>
      <c r="AA435" s="254">
        <f t="shared" si="606"/>
        <v>0</v>
      </c>
      <c r="AB435" s="254">
        <f t="shared" si="606"/>
        <v>0</v>
      </c>
      <c r="AC435" s="254" t="str">
        <f t="shared" si="606"/>
        <v/>
      </c>
      <c r="AD435" s="254" t="str">
        <f t="shared" si="606"/>
        <v/>
      </c>
      <c r="AE435" s="254" t="str">
        <f t="shared" si="606"/>
        <v/>
      </c>
      <c r="AF435" s="254" t="str">
        <f t="shared" si="606"/>
        <v/>
      </c>
      <c r="AG435" s="254" t="str">
        <f t="shared" si="606"/>
        <v/>
      </c>
    </row>
    <row r="436" spans="1:40">
      <c r="A436" s="75">
        <v>2</v>
      </c>
      <c r="B436" s="24" t="s">
        <v>484</v>
      </c>
      <c r="C436" s="77" t="s">
        <v>95</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f t="shared" si="607"/>
        <v>0</v>
      </c>
      <c r="T436" s="258">
        <f t="shared" si="607"/>
        <v>0</v>
      </c>
      <c r="U436" s="258">
        <f t="shared" si="607"/>
        <v>0</v>
      </c>
      <c r="V436" s="258">
        <f t="shared" si="607"/>
        <v>0</v>
      </c>
      <c r="W436" s="258">
        <f t="shared" si="607"/>
        <v>0</v>
      </c>
      <c r="X436" s="258">
        <f t="shared" si="607"/>
        <v>0</v>
      </c>
      <c r="Y436" s="258">
        <f t="shared" si="607"/>
        <v>0</v>
      </c>
      <c r="Z436" s="258">
        <f t="shared" si="607"/>
        <v>0</v>
      </c>
      <c r="AA436" s="258">
        <f t="shared" si="607"/>
        <v>0</v>
      </c>
      <c r="AB436" s="258">
        <f t="shared" si="607"/>
        <v>0</v>
      </c>
      <c r="AC436" s="258" t="str">
        <f t="shared" si="607"/>
        <v/>
      </c>
      <c r="AD436" s="258" t="str">
        <f t="shared" si="607"/>
        <v/>
      </c>
      <c r="AE436" s="258" t="str">
        <f t="shared" si="607"/>
        <v/>
      </c>
      <c r="AF436" s="258" t="str">
        <f t="shared" si="607"/>
        <v/>
      </c>
      <c r="AG436" s="258" t="str">
        <f t="shared" si="607"/>
        <v/>
      </c>
    </row>
    <row r="437" spans="1:40">
      <c r="A437" s="75">
        <v>3</v>
      </c>
      <c r="B437" s="24" t="s">
        <v>485</v>
      </c>
      <c r="C437" s="77" t="s">
        <v>95</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f t="shared" si="608"/>
        <v>0</v>
      </c>
      <c r="T437" s="258">
        <f t="shared" si="608"/>
        <v>0</v>
      </c>
      <c r="U437" s="258">
        <f t="shared" si="608"/>
        <v>0</v>
      </c>
      <c r="V437" s="258">
        <f t="shared" si="608"/>
        <v>0</v>
      </c>
      <c r="W437" s="258">
        <f t="shared" si="608"/>
        <v>0</v>
      </c>
      <c r="X437" s="258">
        <f t="shared" si="608"/>
        <v>0</v>
      </c>
      <c r="Y437" s="258">
        <f t="shared" si="608"/>
        <v>0</v>
      </c>
      <c r="Z437" s="258">
        <f t="shared" si="608"/>
        <v>0</v>
      </c>
      <c r="AA437" s="258">
        <f t="shared" si="608"/>
        <v>0</v>
      </c>
      <c r="AB437" s="258">
        <f t="shared" si="608"/>
        <v>0</v>
      </c>
      <c r="AC437" s="258" t="str">
        <f t="shared" si="608"/>
        <v/>
      </c>
      <c r="AD437" s="258" t="str">
        <f t="shared" si="608"/>
        <v/>
      </c>
      <c r="AE437" s="258" t="str">
        <f t="shared" si="608"/>
        <v/>
      </c>
      <c r="AF437" s="258" t="str">
        <f t="shared" si="608"/>
        <v/>
      </c>
      <c r="AG437" s="258" t="str">
        <f t="shared" si="608"/>
        <v/>
      </c>
    </row>
    <row r="438" spans="1:40">
      <c r="A438" s="75">
        <v>4</v>
      </c>
      <c r="B438" s="24" t="s">
        <v>486</v>
      </c>
      <c r="C438" s="77" t="s">
        <v>95</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f t="shared" si="609"/>
        <v>0</v>
      </c>
      <c r="T438" s="258">
        <f t="shared" si="609"/>
        <v>0</v>
      </c>
      <c r="U438" s="258">
        <f t="shared" si="609"/>
        <v>0</v>
      </c>
      <c r="V438" s="258">
        <f t="shared" si="609"/>
        <v>0</v>
      </c>
      <c r="W438" s="258">
        <f t="shared" si="609"/>
        <v>0</v>
      </c>
      <c r="X438" s="258">
        <f t="shared" si="609"/>
        <v>0</v>
      </c>
      <c r="Y438" s="258">
        <f t="shared" si="609"/>
        <v>0</v>
      </c>
      <c r="Z438" s="258">
        <f t="shared" si="609"/>
        <v>0</v>
      </c>
      <c r="AA438" s="258">
        <f t="shared" si="609"/>
        <v>0</v>
      </c>
      <c r="AB438" s="258">
        <f t="shared" si="609"/>
        <v>0</v>
      </c>
      <c r="AC438" s="258" t="str">
        <f t="shared" si="609"/>
        <v/>
      </c>
      <c r="AD438" s="258" t="str">
        <f t="shared" si="609"/>
        <v/>
      </c>
      <c r="AE438" s="258" t="str">
        <f t="shared" si="609"/>
        <v/>
      </c>
      <c r="AF438" s="258" t="str">
        <f t="shared" si="609"/>
        <v/>
      </c>
      <c r="AG438" s="258" t="str">
        <f t="shared" si="609"/>
        <v/>
      </c>
    </row>
    <row r="439" spans="1:40">
      <c r="A439" s="75">
        <v>5</v>
      </c>
      <c r="B439" s="24" t="s">
        <v>487</v>
      </c>
      <c r="C439" s="77" t="s">
        <v>95</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f t="shared" si="610"/>
        <v>0</v>
      </c>
      <c r="T439" s="258">
        <f t="shared" si="610"/>
        <v>0</v>
      </c>
      <c r="U439" s="258">
        <f t="shared" si="610"/>
        <v>0</v>
      </c>
      <c r="V439" s="258">
        <f t="shared" si="610"/>
        <v>0</v>
      </c>
      <c r="W439" s="258">
        <f t="shared" si="610"/>
        <v>0</v>
      </c>
      <c r="X439" s="258">
        <f t="shared" si="610"/>
        <v>0</v>
      </c>
      <c r="Y439" s="258">
        <f t="shared" si="610"/>
        <v>0</v>
      </c>
      <c r="Z439" s="258">
        <f t="shared" si="610"/>
        <v>0</v>
      </c>
      <c r="AA439" s="258">
        <f t="shared" si="610"/>
        <v>0</v>
      </c>
      <c r="AB439" s="258">
        <f t="shared" si="610"/>
        <v>0</v>
      </c>
      <c r="AC439" s="258" t="str">
        <f t="shared" si="610"/>
        <v/>
      </c>
      <c r="AD439" s="258" t="str">
        <f t="shared" si="610"/>
        <v/>
      </c>
      <c r="AE439" s="258" t="str">
        <f t="shared" si="610"/>
        <v/>
      </c>
      <c r="AF439" s="258" t="str">
        <f t="shared" si="610"/>
        <v/>
      </c>
      <c r="AG439" s="258" t="str">
        <f t="shared" si="610"/>
        <v/>
      </c>
    </row>
    <row r="440" spans="1:40">
      <c r="A440" s="75">
        <v>6</v>
      </c>
      <c r="B440" s="24" t="s">
        <v>488</v>
      </c>
      <c r="C440" s="77" t="s">
        <v>95</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f t="shared" si="611"/>
        <v>0</v>
      </c>
      <c r="T440" s="258">
        <f t="shared" si="611"/>
        <v>0</v>
      </c>
      <c r="U440" s="258">
        <f t="shared" si="611"/>
        <v>0</v>
      </c>
      <c r="V440" s="258">
        <f t="shared" si="611"/>
        <v>0</v>
      </c>
      <c r="W440" s="258">
        <f t="shared" si="611"/>
        <v>0</v>
      </c>
      <c r="X440" s="258">
        <f t="shared" si="611"/>
        <v>0</v>
      </c>
      <c r="Y440" s="258">
        <f t="shared" si="611"/>
        <v>0</v>
      </c>
      <c r="Z440" s="258">
        <f t="shared" si="611"/>
        <v>0</v>
      </c>
      <c r="AA440" s="258">
        <f t="shared" si="611"/>
        <v>0</v>
      </c>
      <c r="AB440" s="258">
        <f t="shared" si="611"/>
        <v>0</v>
      </c>
      <c r="AC440" s="258" t="str">
        <f t="shared" si="611"/>
        <v/>
      </c>
      <c r="AD440" s="258" t="str">
        <f t="shared" si="611"/>
        <v/>
      </c>
      <c r="AE440" s="258" t="str">
        <f t="shared" si="611"/>
        <v/>
      </c>
      <c r="AF440" s="258" t="str">
        <f t="shared" si="611"/>
        <v/>
      </c>
      <c r="AG440" s="258" t="str">
        <f t="shared" si="611"/>
        <v/>
      </c>
    </row>
    <row r="441" spans="1:40">
      <c r="A441" s="75">
        <v>7</v>
      </c>
      <c r="B441" s="24" t="s">
        <v>489</v>
      </c>
      <c r="C441" s="77" t="s">
        <v>95</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490</v>
      </c>
      <c r="C442" s="77" t="s">
        <v>95</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491</v>
      </c>
      <c r="C443" s="111" t="s">
        <v>95</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f t="shared" si="614"/>
        <v>0</v>
      </c>
      <c r="T443" s="255">
        <f t="shared" si="614"/>
        <v>0</v>
      </c>
      <c r="U443" s="255">
        <f t="shared" si="614"/>
        <v>0</v>
      </c>
      <c r="V443" s="255">
        <f t="shared" si="614"/>
        <v>0</v>
      </c>
      <c r="W443" s="255">
        <f t="shared" si="614"/>
        <v>0</v>
      </c>
      <c r="X443" s="255">
        <f t="shared" si="614"/>
        <v>0</v>
      </c>
      <c r="Y443" s="255">
        <f t="shared" si="614"/>
        <v>0</v>
      </c>
      <c r="Z443" s="255">
        <f t="shared" si="614"/>
        <v>0</v>
      </c>
      <c r="AA443" s="255">
        <f t="shared" si="614"/>
        <v>0</v>
      </c>
      <c r="AB443" s="255">
        <f t="shared" si="614"/>
        <v>0</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492</v>
      </c>
      <c r="C444" s="271" t="s">
        <v>95</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f t="shared" si="615"/>
        <v>0</v>
      </c>
      <c r="T444" s="272">
        <f t="shared" si="615"/>
        <v>0</v>
      </c>
      <c r="U444" s="272">
        <f t="shared" si="615"/>
        <v>0</v>
      </c>
      <c r="V444" s="272">
        <f t="shared" si="615"/>
        <v>0</v>
      </c>
      <c r="W444" s="272">
        <f t="shared" si="615"/>
        <v>0</v>
      </c>
      <c r="X444" s="272">
        <f t="shared" si="615"/>
        <v>0</v>
      </c>
      <c r="Y444" s="272">
        <f t="shared" si="615"/>
        <v>0</v>
      </c>
      <c r="Z444" s="272">
        <f t="shared" si="615"/>
        <v>0</v>
      </c>
      <c r="AA444" s="272">
        <f t="shared" si="615"/>
        <v>0</v>
      </c>
      <c r="AB444" s="272">
        <f t="shared" si="615"/>
        <v>0</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493</v>
      </c>
      <c r="C445" s="278" t="s">
        <v>95</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f t="shared" si="616"/>
        <v>0</v>
      </c>
      <c r="T445" s="279">
        <f t="shared" si="616"/>
        <v>0</v>
      </c>
      <c r="U445" s="279">
        <f t="shared" si="616"/>
        <v>0</v>
      </c>
      <c r="V445" s="279">
        <f t="shared" si="616"/>
        <v>0</v>
      </c>
      <c r="W445" s="279">
        <f t="shared" si="616"/>
        <v>0</v>
      </c>
      <c r="X445" s="279">
        <f t="shared" si="616"/>
        <v>0</v>
      </c>
      <c r="Y445" s="279">
        <f t="shared" si="616"/>
        <v>0</v>
      </c>
      <c r="Z445" s="279">
        <f t="shared" si="616"/>
        <v>0</v>
      </c>
      <c r="AA445" s="279">
        <f t="shared" si="616"/>
        <v>0</v>
      </c>
      <c r="AB445" s="279">
        <f t="shared" si="616"/>
        <v>0</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494</v>
      </c>
      <c r="C446" s="267" t="s">
        <v>95</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f t="shared" si="618"/>
        <v>0</v>
      </c>
      <c r="T446" s="268">
        <f t="shared" si="618"/>
        <v>0</v>
      </c>
      <c r="U446" s="268">
        <f t="shared" si="618"/>
        <v>0</v>
      </c>
      <c r="V446" s="268">
        <f t="shared" si="618"/>
        <v>0</v>
      </c>
      <c r="W446" s="268">
        <f t="shared" si="618"/>
        <v>0</v>
      </c>
      <c r="X446" s="268">
        <f t="shared" ref="X446:AG447" si="619">IF(AA$83="","",X444*X$76)</f>
        <v>0</v>
      </c>
      <c r="Y446" s="268">
        <f t="shared" si="619"/>
        <v>0</v>
      </c>
      <c r="Z446" s="268">
        <f t="shared" si="619"/>
        <v>0</v>
      </c>
      <c r="AA446" s="268">
        <f t="shared" si="619"/>
        <v>0</v>
      </c>
      <c r="AB446" s="268">
        <f t="shared" si="619"/>
        <v>0</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495</v>
      </c>
      <c r="C447" s="370" t="s">
        <v>95</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f t="shared" si="618"/>
        <v>0</v>
      </c>
      <c r="T447" s="371">
        <f t="shared" si="618"/>
        <v>0</v>
      </c>
      <c r="U447" s="371">
        <f t="shared" si="618"/>
        <v>0</v>
      </c>
      <c r="V447" s="371">
        <f t="shared" si="618"/>
        <v>0</v>
      </c>
      <c r="W447" s="371">
        <f t="shared" si="618"/>
        <v>0</v>
      </c>
      <c r="X447" s="371">
        <f t="shared" si="619"/>
        <v>0</v>
      </c>
      <c r="Y447" s="371">
        <f t="shared" si="619"/>
        <v>0</v>
      </c>
      <c r="Z447" s="371">
        <f t="shared" si="619"/>
        <v>0</v>
      </c>
      <c r="AA447" s="371">
        <f t="shared" si="619"/>
        <v>0</v>
      </c>
      <c r="AB447" s="371">
        <f t="shared" si="619"/>
        <v>0</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496</v>
      </c>
    </row>
    <row r="449" spans="1:40">
      <c r="A449" s="365" t="s">
        <v>85</v>
      </c>
      <c r="B449" s="366" t="s">
        <v>497</v>
      </c>
      <c r="C449" s="308" t="s">
        <v>87</v>
      </c>
      <c r="D449" s="367" t="s">
        <v>440</v>
      </c>
    </row>
    <row r="450" spans="1:40">
      <c r="A450" s="71">
        <v>1</v>
      </c>
      <c r="B450" s="10" t="s">
        <v>498</v>
      </c>
      <c r="C450" s="73" t="s">
        <v>33</v>
      </c>
      <c r="D450" s="128">
        <f>SUM(D$446:AG$446)</f>
        <v>0</v>
      </c>
    </row>
    <row r="451" spans="1:40">
      <c r="A451" s="110">
        <v>2</v>
      </c>
      <c r="B451" s="26" t="s">
        <v>499</v>
      </c>
      <c r="C451" s="111" t="s">
        <v>30</v>
      </c>
      <c r="D451" s="280" t="str">
        <f>IF(SUM($D$444:$AG$444)=0,"Brak wyniku",IRR(D$444:AG$444,4%))</f>
        <v>Brak wyniku</v>
      </c>
      <c r="F451" s="6">
        <f>IF(T(D451)="#liczba!","Brak wyniku",1)</f>
        <v>1</v>
      </c>
    </row>
    <row r="452" spans="1:40">
      <c r="A452" s="75">
        <v>3</v>
      </c>
      <c r="B452" s="24" t="s">
        <v>500</v>
      </c>
      <c r="C452" s="77" t="s">
        <v>33</v>
      </c>
      <c r="D452" s="129">
        <f>SUM(D$447:AG$447)</f>
        <v>0</v>
      </c>
    </row>
    <row r="453" spans="1:40">
      <c r="A453" s="110">
        <v>4</v>
      </c>
      <c r="B453" s="26" t="s">
        <v>501</v>
      </c>
      <c r="C453" s="111" t="s">
        <v>30</v>
      </c>
      <c r="D453" s="280" t="str">
        <f>IF(SUM(D$445:AG$445)=0,"Brak wyniku",IRR(D$445:AG$445,4%))</f>
        <v>Brak wyniku</v>
      </c>
    </row>
    <row r="454" spans="1:40" ht="24" customHeight="1">
      <c r="A454" s="141">
        <v>5</v>
      </c>
      <c r="B454" s="266" t="s">
        <v>502</v>
      </c>
      <c r="C454" s="267" t="s">
        <v>23</v>
      </c>
      <c r="D454" s="372" t="str">
        <f>IF(AND($D$13="Tak",$D$14=1)=TRUE, "Projekt objęty pomocą publiczną",IF($D$450&lt;=0,"Tak","Nie"))</f>
        <v>Tak</v>
      </c>
    </row>
    <row r="455" spans="1:40" s="328" customFormat="1" ht="24" customHeight="1">
      <c r="A455" s="327" t="s">
        <v>193</v>
      </c>
      <c r="B455" s="328" t="s">
        <v>192</v>
      </c>
      <c r="H455" s="349"/>
    </row>
    <row r="456" spans="1:40" s="346" customFormat="1" ht="19.5" customHeight="1">
      <c r="A456" s="345"/>
      <c r="B456" s="346" t="s">
        <v>503</v>
      </c>
    </row>
    <row r="457" spans="1:40" s="8" customFormat="1">
      <c r="A457" s="780" t="s">
        <v>85</v>
      </c>
      <c r="B457" s="782" t="s">
        <v>93</v>
      </c>
      <c r="C457" s="778" t="s">
        <v>87</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Faza oper.</v>
      </c>
      <c r="T457" s="335" t="str">
        <f t="shared" ref="T457" si="636">IF(W$83="","",W$83)</f>
        <v>Faza oper.</v>
      </c>
      <c r="U457" s="335" t="str">
        <f t="shared" ref="U457" si="637">IF(X$83="","",X$83)</f>
        <v>Faza oper.</v>
      </c>
      <c r="V457" s="335" t="str">
        <f t="shared" ref="V457" si="638">IF(Y$83="","",Y$83)</f>
        <v>Faza oper.</v>
      </c>
      <c r="W457" s="335" t="str">
        <f t="shared" ref="W457" si="639">IF(Z$83="","",Z$83)</f>
        <v>Faza oper.</v>
      </c>
      <c r="X457" s="335" t="str">
        <f t="shared" ref="X457" si="640">IF(AA$83="","",AA$83)</f>
        <v>Faza oper.</v>
      </c>
      <c r="Y457" s="335" t="str">
        <f t="shared" ref="Y457" si="641">IF(AB$83="","",AB$83)</f>
        <v>Faza oper.</v>
      </c>
      <c r="Z457" s="335" t="str">
        <f t="shared" ref="Z457" si="642">IF(AC$83="","",AC$83)</f>
        <v>Faza oper.</v>
      </c>
      <c r="AA457" s="335" t="str">
        <f t="shared" ref="AA457" si="643">IF(AD$83="","",AD$83)</f>
        <v>Faza oper.</v>
      </c>
      <c r="AB457" s="335" t="str">
        <f t="shared" ref="AB457" si="644">IF(AE$83="","",AE$83)</f>
        <v>Faza oper.</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820"/>
      <c r="B458" s="783"/>
      <c r="C458" s="821"/>
      <c r="D458" s="12">
        <f t="shared" ref="D458" si="650">IF(G$84="","",G$84)</f>
        <v>2021</v>
      </c>
      <c r="E458" s="12">
        <f t="shared" ref="E458" si="651">IF(H$84="","",H$84)</f>
        <v>2022</v>
      </c>
      <c r="F458" s="12">
        <f t="shared" ref="F458" si="652">IF(I$84="","",I$84)</f>
        <v>2023</v>
      </c>
      <c r="G458" s="12">
        <f t="shared" ref="G458" si="653">IF(J$84="","",J$84)</f>
        <v>2024</v>
      </c>
      <c r="H458" s="12">
        <f t="shared" ref="H458" si="654">IF(K$84="","",K$84)</f>
        <v>2025</v>
      </c>
      <c r="I458" s="12">
        <f t="shared" ref="I458" si="655">IF(L$84="","",L$84)</f>
        <v>2026</v>
      </c>
      <c r="J458" s="12">
        <f t="shared" ref="J458" si="656">IF(M$84="","",M$84)</f>
        <v>2027</v>
      </c>
      <c r="K458" s="12">
        <f t="shared" ref="K458" si="657">IF(N$84="","",N$84)</f>
        <v>2028</v>
      </c>
      <c r="L458" s="12">
        <f t="shared" ref="L458" si="658">IF(O$84="","",O$84)</f>
        <v>2029</v>
      </c>
      <c r="M458" s="12">
        <f t="shared" ref="M458" si="659">IF(P$84="","",P$84)</f>
        <v>2030</v>
      </c>
      <c r="N458" s="12">
        <f t="shared" ref="N458" si="660">IF(Q$84="","",Q$84)</f>
        <v>2031</v>
      </c>
      <c r="O458" s="12">
        <f t="shared" ref="O458" si="661">IF(R$84="","",R$84)</f>
        <v>2032</v>
      </c>
      <c r="P458" s="12">
        <f t="shared" ref="P458" si="662">IF(S$84="","",S$84)</f>
        <v>2033</v>
      </c>
      <c r="Q458" s="12">
        <f t="shared" ref="Q458" si="663">IF(T$84="","",T$84)</f>
        <v>2034</v>
      </c>
      <c r="R458" s="12">
        <f t="shared" ref="R458" si="664">IF(U$84="","",U$84)</f>
        <v>2035</v>
      </c>
      <c r="S458" s="12">
        <f t="shared" ref="S458" si="665">IF(V$84="","",V$84)</f>
        <v>2036</v>
      </c>
      <c r="T458" s="12">
        <f t="shared" ref="T458" si="666">IF(W$84="","",W$84)</f>
        <v>2037</v>
      </c>
      <c r="U458" s="12">
        <f t="shared" ref="U458" si="667">IF(X$84="","",X$84)</f>
        <v>2038</v>
      </c>
      <c r="V458" s="12">
        <f t="shared" ref="V458" si="668">IF(Y$84="","",Y$84)</f>
        <v>2039</v>
      </c>
      <c r="W458" s="12">
        <f t="shared" ref="W458" si="669">IF(Z$84="","",Z$84)</f>
        <v>2040</v>
      </c>
      <c r="X458" s="12">
        <f t="shared" ref="X458" si="670">IF(AA$84="","",AA$84)</f>
        <v>2041</v>
      </c>
      <c r="Y458" s="12">
        <f t="shared" ref="Y458" si="671">IF(AB$84="","",AB$84)</f>
        <v>2042</v>
      </c>
      <c r="Z458" s="12">
        <f t="shared" ref="Z458" si="672">IF(AC$84="","",AC$84)</f>
        <v>2043</v>
      </c>
      <c r="AA458" s="12">
        <f t="shared" ref="AA458" si="673">IF(AD$84="","",AD$84)</f>
        <v>2044</v>
      </c>
      <c r="AB458" s="12">
        <f t="shared" ref="AB458" si="674">IF(AE$84="","",AE$84)</f>
        <v>2045</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504</v>
      </c>
      <c r="C459" s="17" t="s">
        <v>95</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f t="shared" si="680"/>
        <v>0</v>
      </c>
      <c r="T459" s="123">
        <f t="shared" si="680"/>
        <v>0</v>
      </c>
      <c r="U459" s="123">
        <f t="shared" si="680"/>
        <v>0</v>
      </c>
      <c r="V459" s="123">
        <f t="shared" si="680"/>
        <v>0</v>
      </c>
      <c r="W459" s="123">
        <f t="shared" si="680"/>
        <v>0</v>
      </c>
      <c r="X459" s="123">
        <f t="shared" si="680"/>
        <v>0</v>
      </c>
      <c r="Y459" s="123">
        <f t="shared" si="680"/>
        <v>0</v>
      </c>
      <c r="Z459" s="123">
        <f t="shared" si="680"/>
        <v>0</v>
      </c>
      <c r="AA459" s="123">
        <f t="shared" si="680"/>
        <v>0</v>
      </c>
      <c r="AB459" s="123">
        <f t="shared" si="680"/>
        <v>0</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197</v>
      </c>
      <c r="C460" s="49" t="s">
        <v>95</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f t="shared" si="681"/>
        <v>0</v>
      </c>
      <c r="T460" s="285">
        <f t="shared" si="681"/>
        <v>0</v>
      </c>
      <c r="U460" s="285">
        <f t="shared" si="681"/>
        <v>0</v>
      </c>
      <c r="V460" s="285">
        <f t="shared" si="681"/>
        <v>0</v>
      </c>
      <c r="W460" s="285">
        <f t="shared" si="681"/>
        <v>0</v>
      </c>
      <c r="X460" s="285">
        <f t="shared" si="681"/>
        <v>0</v>
      </c>
      <c r="Y460" s="285">
        <f t="shared" si="681"/>
        <v>0</v>
      </c>
      <c r="Z460" s="285">
        <f t="shared" si="681"/>
        <v>0</v>
      </c>
      <c r="AA460" s="285">
        <f t="shared" si="681"/>
        <v>0</v>
      </c>
      <c r="AB460" s="285">
        <f t="shared" si="681"/>
        <v>0</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57</v>
      </c>
      <c r="B461" s="23" t="s">
        <v>505</v>
      </c>
      <c r="C461" s="32" t="s">
        <v>95</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f t="shared" si="682"/>
        <v>0</v>
      </c>
      <c r="T461" s="125">
        <f t="shared" si="682"/>
        <v>0</v>
      </c>
      <c r="U461" s="125">
        <f t="shared" si="682"/>
        <v>0</v>
      </c>
      <c r="V461" s="125">
        <f t="shared" si="682"/>
        <v>0</v>
      </c>
      <c r="W461" s="125">
        <f t="shared" si="682"/>
        <v>0</v>
      </c>
      <c r="X461" s="125">
        <f t="shared" si="682"/>
        <v>0</v>
      </c>
      <c r="Y461" s="125">
        <f t="shared" si="682"/>
        <v>0</v>
      </c>
      <c r="Z461" s="125">
        <f t="shared" si="682"/>
        <v>0</v>
      </c>
      <c r="AA461" s="125">
        <f t="shared" si="682"/>
        <v>0</v>
      </c>
      <c r="AB461" s="125">
        <f t="shared" si="682"/>
        <v>0</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60</v>
      </c>
      <c r="B462" s="23" t="s">
        <v>506</v>
      </c>
      <c r="C462" s="32" t="s">
        <v>95</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287</v>
      </c>
      <c r="B463" s="23" t="s">
        <v>507</v>
      </c>
      <c r="C463" s="32" t="s">
        <v>95</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f t="shared" si="684"/>
        <v>0</v>
      </c>
      <c r="T463" s="125">
        <f t="shared" si="684"/>
        <v>0</v>
      </c>
      <c r="U463" s="125">
        <f t="shared" si="684"/>
        <v>0</v>
      </c>
      <c r="V463" s="125">
        <f t="shared" si="684"/>
        <v>0</v>
      </c>
      <c r="W463" s="125">
        <f t="shared" si="684"/>
        <v>0</v>
      </c>
      <c r="X463" s="125">
        <f t="shared" si="684"/>
        <v>0</v>
      </c>
      <c r="Y463" s="125">
        <f t="shared" si="684"/>
        <v>0</v>
      </c>
      <c r="Z463" s="125">
        <f t="shared" si="684"/>
        <v>0</v>
      </c>
      <c r="AA463" s="125">
        <f t="shared" si="684"/>
        <v>0</v>
      </c>
      <c r="AB463" s="125">
        <f t="shared" si="684"/>
        <v>0</v>
      </c>
      <c r="AC463" s="125" t="str">
        <f t="shared" si="684"/>
        <v/>
      </c>
      <c r="AD463" s="125" t="str">
        <f t="shared" si="684"/>
        <v/>
      </c>
      <c r="AE463" s="125" t="str">
        <f t="shared" si="684"/>
        <v/>
      </c>
      <c r="AF463" s="125" t="str">
        <f t="shared" si="684"/>
        <v/>
      </c>
      <c r="AG463" s="125" t="str">
        <f t="shared" si="684"/>
        <v/>
      </c>
    </row>
    <row r="464" spans="1:40" s="18" customFormat="1" ht="22.5">
      <c r="A464" s="37" t="s">
        <v>508</v>
      </c>
      <c r="B464" s="23" t="s">
        <v>509</v>
      </c>
      <c r="C464" s="32" t="s">
        <v>95</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f t="shared" si="685"/>
        <v>0</v>
      </c>
      <c r="T464" s="125">
        <f t="shared" si="685"/>
        <v>0</v>
      </c>
      <c r="U464" s="125">
        <f t="shared" si="685"/>
        <v>0</v>
      </c>
      <c r="V464" s="125">
        <f t="shared" si="685"/>
        <v>0</v>
      </c>
      <c r="W464" s="125">
        <f t="shared" si="685"/>
        <v>0</v>
      </c>
      <c r="X464" s="125">
        <f t="shared" si="685"/>
        <v>0</v>
      </c>
      <c r="Y464" s="125">
        <f t="shared" si="685"/>
        <v>0</v>
      </c>
      <c r="Z464" s="125">
        <f t="shared" si="685"/>
        <v>0</v>
      </c>
      <c r="AA464" s="125">
        <f t="shared" si="685"/>
        <v>0</v>
      </c>
      <c r="AB464" s="125">
        <f t="shared" si="685"/>
        <v>0</v>
      </c>
      <c r="AC464" s="125" t="str">
        <f t="shared" si="685"/>
        <v/>
      </c>
      <c r="AD464" s="125" t="str">
        <f t="shared" si="685"/>
        <v/>
      </c>
      <c r="AE464" s="125" t="str">
        <f t="shared" si="685"/>
        <v/>
      </c>
      <c r="AF464" s="125" t="str">
        <f t="shared" si="685"/>
        <v/>
      </c>
      <c r="AG464" s="125" t="str">
        <f t="shared" si="685"/>
        <v/>
      </c>
    </row>
    <row r="465" spans="1:33" s="18" customFormat="1">
      <c r="A465" s="37" t="s">
        <v>198</v>
      </c>
      <c r="B465" s="23" t="s">
        <v>510</v>
      </c>
      <c r="C465" s="32" t="s">
        <v>95</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200</v>
      </c>
      <c r="B466" s="23" t="s">
        <v>511</v>
      </c>
      <c r="C466" s="32" t="s">
        <v>95</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202</v>
      </c>
      <c r="B467" s="25" t="s">
        <v>512</v>
      </c>
      <c r="C467" s="126" t="s">
        <v>95</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f t="shared" si="686"/>
        <v>0</v>
      </c>
      <c r="T467" s="127">
        <f t="shared" si="686"/>
        <v>0</v>
      </c>
      <c r="U467" s="127">
        <f t="shared" si="686"/>
        <v>0</v>
      </c>
      <c r="V467" s="127">
        <f t="shared" si="686"/>
        <v>0</v>
      </c>
      <c r="W467" s="127">
        <f t="shared" si="686"/>
        <v>0</v>
      </c>
      <c r="X467" s="127">
        <f t="shared" si="686"/>
        <v>0</v>
      </c>
      <c r="Y467" s="127">
        <f t="shared" si="686"/>
        <v>0</v>
      </c>
      <c r="Z467" s="127">
        <f t="shared" si="686"/>
        <v>0</v>
      </c>
      <c r="AA467" s="127">
        <f t="shared" si="686"/>
        <v>0</v>
      </c>
      <c r="AB467" s="127">
        <f t="shared" si="686"/>
        <v>0</v>
      </c>
      <c r="AC467" s="127" t="str">
        <f t="shared" si="686"/>
        <v/>
      </c>
      <c r="AD467" s="127" t="str">
        <f t="shared" si="686"/>
        <v/>
      </c>
      <c r="AE467" s="127" t="str">
        <f t="shared" si="686"/>
        <v/>
      </c>
      <c r="AF467" s="127" t="str">
        <f t="shared" si="686"/>
        <v/>
      </c>
      <c r="AG467" s="127" t="str">
        <f t="shared" si="686"/>
        <v/>
      </c>
    </row>
    <row r="468" spans="1:33" s="18" customFormat="1">
      <c r="A468" s="50">
        <v>2</v>
      </c>
      <c r="B468" s="284" t="s">
        <v>204</v>
      </c>
      <c r="C468" s="49" t="s">
        <v>95</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f t="shared" si="687"/>
        <v>0</v>
      </c>
      <c r="T468" s="285">
        <f t="shared" si="687"/>
        <v>0</v>
      </c>
      <c r="U468" s="285">
        <f t="shared" si="687"/>
        <v>0</v>
      </c>
      <c r="V468" s="285">
        <f t="shared" si="687"/>
        <v>0</v>
      </c>
      <c r="W468" s="285">
        <f t="shared" si="687"/>
        <v>0</v>
      </c>
      <c r="X468" s="285">
        <f t="shared" si="687"/>
        <v>0</v>
      </c>
      <c r="Y468" s="285">
        <f t="shared" si="687"/>
        <v>0</v>
      </c>
      <c r="Z468" s="285">
        <f t="shared" si="687"/>
        <v>0</v>
      </c>
      <c r="AA468" s="285">
        <f t="shared" si="687"/>
        <v>0</v>
      </c>
      <c r="AB468" s="285">
        <f t="shared" si="687"/>
        <v>0</v>
      </c>
      <c r="AC468" s="285" t="str">
        <f t="shared" si="687"/>
        <v/>
      </c>
      <c r="AD468" s="285" t="str">
        <f t="shared" si="687"/>
        <v/>
      </c>
      <c r="AE468" s="285" t="str">
        <f t="shared" si="687"/>
        <v/>
      </c>
      <c r="AF468" s="285" t="str">
        <f t="shared" si="687"/>
        <v/>
      </c>
      <c r="AG468" s="285" t="str">
        <f t="shared" si="687"/>
        <v/>
      </c>
    </row>
    <row r="469" spans="1:33" s="18" customFormat="1">
      <c r="A469" s="37" t="s">
        <v>34</v>
      </c>
      <c r="B469" s="23" t="s">
        <v>488</v>
      </c>
      <c r="C469" s="32" t="s">
        <v>95</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f t="shared" si="688"/>
        <v>0</v>
      </c>
      <c r="T469" s="125">
        <f t="shared" si="688"/>
        <v>0</v>
      </c>
      <c r="U469" s="125">
        <f t="shared" si="688"/>
        <v>0</v>
      </c>
      <c r="V469" s="125">
        <f t="shared" si="688"/>
        <v>0</v>
      </c>
      <c r="W469" s="125">
        <f t="shared" si="688"/>
        <v>0</v>
      </c>
      <c r="X469" s="125">
        <f t="shared" si="688"/>
        <v>0</v>
      </c>
      <c r="Y469" s="125">
        <f t="shared" si="688"/>
        <v>0</v>
      </c>
      <c r="Z469" s="125">
        <f t="shared" si="688"/>
        <v>0</v>
      </c>
      <c r="AA469" s="125">
        <f t="shared" si="688"/>
        <v>0</v>
      </c>
      <c r="AB469" s="125">
        <f t="shared" si="688"/>
        <v>0</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513</v>
      </c>
      <c r="C470" s="32" t="s">
        <v>95</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f t="shared" si="689"/>
        <v>0</v>
      </c>
      <c r="T470" s="125">
        <f t="shared" si="689"/>
        <v>0</v>
      </c>
      <c r="U470" s="125">
        <f t="shared" si="689"/>
        <v>0</v>
      </c>
      <c r="V470" s="125">
        <f t="shared" si="689"/>
        <v>0</v>
      </c>
      <c r="W470" s="125">
        <f t="shared" si="689"/>
        <v>0</v>
      </c>
      <c r="X470" s="125">
        <f t="shared" si="689"/>
        <v>0</v>
      </c>
      <c r="Y470" s="125">
        <f t="shared" si="689"/>
        <v>0</v>
      </c>
      <c r="Z470" s="125">
        <f t="shared" si="689"/>
        <v>0</v>
      </c>
      <c r="AA470" s="125">
        <f t="shared" si="689"/>
        <v>0</v>
      </c>
      <c r="AB470" s="125">
        <f t="shared" si="689"/>
        <v>0</v>
      </c>
      <c r="AC470" s="125" t="str">
        <f t="shared" si="689"/>
        <v/>
      </c>
      <c r="AD470" s="125" t="str">
        <f t="shared" si="689"/>
        <v/>
      </c>
      <c r="AE470" s="125" t="str">
        <f t="shared" si="689"/>
        <v/>
      </c>
      <c r="AF470" s="125" t="str">
        <f t="shared" si="689"/>
        <v/>
      </c>
      <c r="AG470" s="125" t="str">
        <f t="shared" si="689"/>
        <v/>
      </c>
    </row>
    <row r="471" spans="1:33" s="18" customFormat="1">
      <c r="A471" s="37" t="s">
        <v>38</v>
      </c>
      <c r="B471" s="23" t="s">
        <v>514</v>
      </c>
      <c r="C471" s="32" t="s">
        <v>95</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236</v>
      </c>
      <c r="B472" s="23" t="s">
        <v>515</v>
      </c>
      <c r="C472" s="32" t="s">
        <v>95</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516</v>
      </c>
      <c r="B473" s="23" t="s">
        <v>517</v>
      </c>
      <c r="C473" s="32" t="s">
        <v>95</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f t="shared" si="692"/>
        <v>0</v>
      </c>
      <c r="T473" s="125">
        <f t="shared" si="692"/>
        <v>0</v>
      </c>
      <c r="U473" s="125">
        <f t="shared" si="692"/>
        <v>0</v>
      </c>
      <c r="V473" s="125">
        <f t="shared" si="692"/>
        <v>0</v>
      </c>
      <c r="W473" s="125">
        <f t="shared" si="692"/>
        <v>0</v>
      </c>
      <c r="X473" s="125">
        <f t="shared" si="692"/>
        <v>0</v>
      </c>
      <c r="Y473" s="125">
        <f t="shared" si="692"/>
        <v>0</v>
      </c>
      <c r="Z473" s="125">
        <f t="shared" si="692"/>
        <v>0</v>
      </c>
      <c r="AA473" s="125">
        <f t="shared" si="692"/>
        <v>0</v>
      </c>
      <c r="AB473" s="125">
        <f t="shared" si="692"/>
        <v>0</v>
      </c>
      <c r="AC473" s="125" t="str">
        <f t="shared" si="692"/>
        <v/>
      </c>
      <c r="AD473" s="125" t="str">
        <f t="shared" si="692"/>
        <v/>
      </c>
      <c r="AE473" s="125" t="str">
        <f t="shared" si="692"/>
        <v/>
      </c>
      <c r="AF473" s="125" t="str">
        <f t="shared" si="692"/>
        <v/>
      </c>
      <c r="AG473" s="125" t="str">
        <f t="shared" si="692"/>
        <v/>
      </c>
    </row>
    <row r="474" spans="1:33" s="18" customFormat="1">
      <c r="A474" s="37" t="s">
        <v>205</v>
      </c>
      <c r="B474" s="23" t="s">
        <v>518</v>
      </c>
      <c r="C474" s="32" t="s">
        <v>95</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f t="shared" si="693"/>
        <v>0</v>
      </c>
      <c r="T474" s="125">
        <f t="shared" si="693"/>
        <v>0</v>
      </c>
      <c r="U474" s="125">
        <f t="shared" si="693"/>
        <v>0</v>
      </c>
      <c r="V474" s="125">
        <f t="shared" si="693"/>
        <v>0</v>
      </c>
      <c r="W474" s="125">
        <f t="shared" si="693"/>
        <v>0</v>
      </c>
      <c r="X474" s="125">
        <f t="shared" si="693"/>
        <v>0</v>
      </c>
      <c r="Y474" s="125">
        <f t="shared" si="693"/>
        <v>0</v>
      </c>
      <c r="Z474" s="125">
        <f t="shared" si="693"/>
        <v>0</v>
      </c>
      <c r="AA474" s="125">
        <f t="shared" si="693"/>
        <v>0</v>
      </c>
      <c r="AB474" s="125">
        <f t="shared" si="693"/>
        <v>0</v>
      </c>
      <c r="AC474" s="125" t="str">
        <f t="shared" si="693"/>
        <v/>
      </c>
      <c r="AD474" s="125" t="str">
        <f t="shared" si="693"/>
        <v/>
      </c>
      <c r="AE474" s="125" t="str">
        <f t="shared" si="693"/>
        <v/>
      </c>
      <c r="AF474" s="125" t="str">
        <f t="shared" si="693"/>
        <v/>
      </c>
      <c r="AG474" s="125" t="str">
        <f t="shared" si="693"/>
        <v/>
      </c>
    </row>
    <row r="475" spans="1:33" s="18" customFormat="1">
      <c r="A475" s="38" t="s">
        <v>207</v>
      </c>
      <c r="B475" s="25" t="s">
        <v>519</v>
      </c>
      <c r="C475" s="126" t="s">
        <v>95</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520</v>
      </c>
      <c r="C476" s="2" t="s">
        <v>95</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f t="shared" si="694"/>
        <v>0</v>
      </c>
      <c r="T476" s="124">
        <f t="shared" si="694"/>
        <v>0</v>
      </c>
      <c r="U476" s="124">
        <f t="shared" si="694"/>
        <v>0</v>
      </c>
      <c r="V476" s="124">
        <f t="shared" si="694"/>
        <v>0</v>
      </c>
      <c r="W476" s="124">
        <f t="shared" si="694"/>
        <v>0</v>
      </c>
      <c r="X476" s="124">
        <f t="shared" si="694"/>
        <v>0</v>
      </c>
      <c r="Y476" s="124">
        <f t="shared" si="694"/>
        <v>0</v>
      </c>
      <c r="Z476" s="124">
        <f t="shared" si="694"/>
        <v>0</v>
      </c>
      <c r="AA476" s="124">
        <f t="shared" si="694"/>
        <v>0</v>
      </c>
      <c r="AB476" s="124">
        <f t="shared" si="694"/>
        <v>0</v>
      </c>
      <c r="AC476" s="124" t="str">
        <f t="shared" si="694"/>
        <v/>
      </c>
      <c r="AD476" s="124" t="str">
        <f t="shared" si="694"/>
        <v/>
      </c>
      <c r="AE476" s="124" t="str">
        <f t="shared" si="694"/>
        <v/>
      </c>
      <c r="AF476" s="124" t="str">
        <f t="shared" si="694"/>
        <v/>
      </c>
      <c r="AG476" s="124" t="str">
        <f t="shared" si="694"/>
        <v/>
      </c>
    </row>
    <row r="477" spans="1:33" s="18" customFormat="1">
      <c r="A477" s="35">
        <v>4</v>
      </c>
      <c r="B477" s="4" t="s">
        <v>521</v>
      </c>
      <c r="C477" s="17" t="s">
        <v>95</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f t="shared" si="695"/>
        <v>0</v>
      </c>
      <c r="T477" s="123">
        <f t="shared" si="695"/>
        <v>0</v>
      </c>
      <c r="U477" s="123">
        <f t="shared" si="695"/>
        <v>0</v>
      </c>
      <c r="V477" s="123">
        <f t="shared" si="695"/>
        <v>0</v>
      </c>
      <c r="W477" s="123">
        <f t="shared" si="695"/>
        <v>0</v>
      </c>
      <c r="X477" s="123">
        <f t="shared" si="695"/>
        <v>0</v>
      </c>
      <c r="Y477" s="123">
        <f t="shared" si="695"/>
        <v>0</v>
      </c>
      <c r="Z477" s="123">
        <f t="shared" si="695"/>
        <v>0</v>
      </c>
      <c r="AA477" s="123">
        <f t="shared" si="695"/>
        <v>0</v>
      </c>
      <c r="AB477" s="123">
        <f t="shared" si="695"/>
        <v>0</v>
      </c>
      <c r="AC477" s="123" t="str">
        <f t="shared" si="695"/>
        <v/>
      </c>
      <c r="AD477" s="123" t="str">
        <f t="shared" si="695"/>
        <v/>
      </c>
      <c r="AE477" s="123" t="str">
        <f t="shared" si="695"/>
        <v/>
      </c>
      <c r="AF477" s="123" t="str">
        <f t="shared" si="695"/>
        <v/>
      </c>
      <c r="AG477" s="123" t="str">
        <f t="shared" si="695"/>
        <v/>
      </c>
    </row>
    <row r="478" spans="1:33" s="18" customFormat="1">
      <c r="A478" s="141">
        <v>5</v>
      </c>
      <c r="B478" s="266" t="s">
        <v>522</v>
      </c>
      <c r="C478" s="267" t="s">
        <v>23</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523</v>
      </c>
      <c r="AC478" s="6" t="s">
        <v>523</v>
      </c>
      <c r="AD478" s="6" t="s">
        <v>523</v>
      </c>
      <c r="AE478" s="6" t="s">
        <v>523</v>
      </c>
      <c r="AF478" s="6" t="s">
        <v>523</v>
      </c>
      <c r="AG478" s="6" t="s">
        <v>523</v>
      </c>
    </row>
    <row r="479" spans="1:33" s="346" customFormat="1" ht="19.5" customHeight="1">
      <c r="A479" s="345"/>
      <c r="B479" s="346" t="s">
        <v>195</v>
      </c>
    </row>
    <row r="480" spans="1:33" s="8" customFormat="1">
      <c r="A480" s="780" t="s">
        <v>85</v>
      </c>
      <c r="B480" s="782" t="s">
        <v>93</v>
      </c>
      <c r="C480" s="778" t="s">
        <v>87</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Faza oper.</v>
      </c>
      <c r="T480" s="335" t="str">
        <f t="shared" ref="T480" si="712">IF(W$83="","",W$83)</f>
        <v>Faza oper.</v>
      </c>
      <c r="U480" s="335" t="str">
        <f t="shared" ref="U480" si="713">IF(X$83="","",X$83)</f>
        <v>Faza oper.</v>
      </c>
      <c r="V480" s="335" t="str">
        <f t="shared" ref="V480" si="714">IF(Y$83="","",Y$83)</f>
        <v>Faza oper.</v>
      </c>
      <c r="W480" s="335" t="str">
        <f t="shared" ref="W480" si="715">IF(Z$83="","",Z$83)</f>
        <v>Faza oper.</v>
      </c>
      <c r="X480" s="335" t="str">
        <f t="shared" ref="X480" si="716">IF(AA$83="","",AA$83)</f>
        <v>Faza oper.</v>
      </c>
      <c r="Y480" s="335" t="str">
        <f t="shared" ref="Y480" si="717">IF(AB$83="","",AB$83)</f>
        <v>Faza oper.</v>
      </c>
      <c r="Z480" s="335" t="str">
        <f t="shared" ref="Z480" si="718">IF(AC$83="","",AC$83)</f>
        <v>Faza oper.</v>
      </c>
      <c r="AA480" s="335" t="str">
        <f t="shared" ref="AA480" si="719">IF(AD$83="","",AD$83)</f>
        <v>Faza oper.</v>
      </c>
      <c r="AB480" s="335" t="str">
        <f t="shared" ref="AB480" si="720">IF(AE$83="","",AE$83)</f>
        <v>Faza oper.</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820"/>
      <c r="B481" s="783"/>
      <c r="C481" s="821"/>
      <c r="D481" s="12">
        <f t="shared" ref="D481" si="726">IF(G$84="","",G$84)</f>
        <v>2021</v>
      </c>
      <c r="E481" s="12">
        <f t="shared" ref="E481" si="727">IF(H$84="","",H$84)</f>
        <v>2022</v>
      </c>
      <c r="F481" s="12">
        <f t="shared" ref="F481" si="728">IF(I$84="","",I$84)</f>
        <v>2023</v>
      </c>
      <c r="G481" s="12">
        <f t="shared" ref="G481" si="729">IF(J$84="","",J$84)</f>
        <v>2024</v>
      </c>
      <c r="H481" s="12">
        <f t="shared" ref="H481" si="730">IF(K$84="","",K$84)</f>
        <v>2025</v>
      </c>
      <c r="I481" s="12">
        <f t="shared" ref="I481" si="731">IF(L$84="","",L$84)</f>
        <v>2026</v>
      </c>
      <c r="J481" s="12">
        <f t="shared" ref="J481" si="732">IF(M$84="","",M$84)</f>
        <v>2027</v>
      </c>
      <c r="K481" s="12">
        <f t="shared" ref="K481" si="733">IF(N$84="","",N$84)</f>
        <v>2028</v>
      </c>
      <c r="L481" s="12">
        <f t="shared" ref="L481" si="734">IF(O$84="","",O$84)</f>
        <v>2029</v>
      </c>
      <c r="M481" s="12">
        <f t="shared" ref="M481" si="735">IF(P$84="","",P$84)</f>
        <v>2030</v>
      </c>
      <c r="N481" s="12">
        <f t="shared" ref="N481" si="736">IF(Q$84="","",Q$84)</f>
        <v>2031</v>
      </c>
      <c r="O481" s="12">
        <f t="shared" ref="O481" si="737">IF(R$84="","",R$84)</f>
        <v>2032</v>
      </c>
      <c r="P481" s="12">
        <f t="shared" ref="P481" si="738">IF(S$84="","",S$84)</f>
        <v>2033</v>
      </c>
      <c r="Q481" s="12">
        <f t="shared" ref="Q481" si="739">IF(T$84="","",T$84)</f>
        <v>2034</v>
      </c>
      <c r="R481" s="12">
        <f t="shared" ref="R481" si="740">IF(U$84="","",U$84)</f>
        <v>2035</v>
      </c>
      <c r="S481" s="12">
        <f t="shared" ref="S481" si="741">IF(V$84="","",V$84)</f>
        <v>2036</v>
      </c>
      <c r="T481" s="12">
        <f t="shared" ref="T481" si="742">IF(W$84="","",W$84)</f>
        <v>2037</v>
      </c>
      <c r="U481" s="12">
        <f t="shared" ref="U481" si="743">IF(X$84="","",X$84)</f>
        <v>2038</v>
      </c>
      <c r="V481" s="12">
        <f t="shared" ref="V481" si="744">IF(Y$84="","",Y$84)</f>
        <v>2039</v>
      </c>
      <c r="W481" s="12">
        <f t="shared" ref="W481" si="745">IF(Z$84="","",Z$84)</f>
        <v>2040</v>
      </c>
      <c r="X481" s="12">
        <f t="shared" ref="X481" si="746">IF(AA$84="","",AA$84)</f>
        <v>2041</v>
      </c>
      <c r="Y481" s="12">
        <f t="shared" ref="Y481" si="747">IF(AB$84="","",AB$84)</f>
        <v>2042</v>
      </c>
      <c r="Z481" s="12">
        <f t="shared" ref="Z481" si="748">IF(AC$84="","",AC$84)</f>
        <v>2043</v>
      </c>
      <c r="AA481" s="12">
        <f t="shared" ref="AA481" si="749">IF(AD$84="","",AD$84)</f>
        <v>2044</v>
      </c>
      <c r="AB481" s="12">
        <f t="shared" ref="AB481" si="750">IF(AE$84="","",AE$84)</f>
        <v>2045</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504</v>
      </c>
      <c r="C482" s="256" t="s">
        <v>95</v>
      </c>
      <c r="D482" s="257">
        <f>IF(Dane!F258="",0,SUM(Dane!F258))</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f t="shared" ref="S482" si="769">IF(V$83="","",R500)</f>
        <v>0</v>
      </c>
      <c r="T482" s="257">
        <f t="shared" ref="T482" si="770">IF(W$83="","",S500)</f>
        <v>0</v>
      </c>
      <c r="U482" s="257">
        <f t="shared" ref="U482" si="771">IF(X$83="","",T500)</f>
        <v>0</v>
      </c>
      <c r="V482" s="257">
        <f t="shared" ref="V482" si="772">IF(Y$83="","",U500)</f>
        <v>0</v>
      </c>
      <c r="W482" s="257">
        <f t="shared" ref="W482" si="773">IF(Z$83="","",V500)</f>
        <v>0</v>
      </c>
      <c r="X482" s="257">
        <f t="shared" ref="X482" si="774">IF(AA$83="","",W500)</f>
        <v>0</v>
      </c>
      <c r="Y482" s="257">
        <f t="shared" ref="Y482" si="775">IF(AB$83="","",X500)</f>
        <v>0</v>
      </c>
      <c r="Z482" s="257">
        <f t="shared" ref="Z482" si="776">IF(AC$83="","",Y500)</f>
        <v>0</v>
      </c>
      <c r="AA482" s="257">
        <f t="shared" ref="AA482" si="777">IF(AD$83="","",Z500)</f>
        <v>0</v>
      </c>
      <c r="AB482" s="257">
        <f t="shared" ref="AB482" si="778">IF(AE$83="","",AA500)</f>
        <v>0</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197</v>
      </c>
      <c r="C483" s="405" t="s">
        <v>95</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f t="shared" ref="S483" si="798">IF(V$83="","",SUM(S484:S490))</f>
        <v>0</v>
      </c>
      <c r="T483" s="406">
        <f t="shared" ref="T483" si="799">IF(W$83="","",SUM(T484:T490))</f>
        <v>0</v>
      </c>
      <c r="U483" s="406">
        <f t="shared" ref="U483" si="800">IF(X$83="","",SUM(U484:U490))</f>
        <v>0</v>
      </c>
      <c r="V483" s="406">
        <f t="shared" ref="V483" si="801">IF(Y$83="","",SUM(V484:V490))</f>
        <v>0</v>
      </c>
      <c r="W483" s="406">
        <f t="shared" ref="W483" si="802">IF(Z$83="","",SUM(W484:W490))</f>
        <v>0</v>
      </c>
      <c r="X483" s="406">
        <f t="shared" ref="X483" si="803">IF(AA$83="","",SUM(X484:X490))</f>
        <v>0</v>
      </c>
      <c r="Y483" s="406">
        <f t="shared" ref="Y483" si="804">IF(AB$83="","",SUM(Y484:Y490))</f>
        <v>0</v>
      </c>
      <c r="Z483" s="406">
        <f t="shared" ref="Z483" si="805">IF(AC$83="","",SUM(Z484:Z490))</f>
        <v>0</v>
      </c>
      <c r="AA483" s="406">
        <f t="shared" ref="AA483" si="806">IF(AD$83="","",SUM(AA484:AA490))</f>
        <v>0</v>
      </c>
      <c r="AB483" s="406">
        <f t="shared" ref="AB483" si="807">IF(AE$83="","",SUM(AB484:AB490))</f>
        <v>0</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57</v>
      </c>
      <c r="B484" s="76" t="s">
        <v>505</v>
      </c>
      <c r="C484" s="77" t="s">
        <v>95</v>
      </c>
      <c r="D484" s="258">
        <f t="shared" ref="D484:AG484" si="813">IF(G$83="","",IF(D$185="",0,IF((1-$D$430)*D$181+SUM(D$184)-SUM(D$462)&lt;0,0,(1-$D$430)*D$181+SUM(D$184)-SUM(D$462))))</f>
        <v>0</v>
      </c>
      <c r="E484" s="258">
        <f t="shared" si="813"/>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f t="shared" si="813"/>
        <v>0</v>
      </c>
      <c r="T484" s="258">
        <f t="shared" si="813"/>
        <v>0</v>
      </c>
      <c r="U484" s="258">
        <f t="shared" si="813"/>
        <v>0</v>
      </c>
      <c r="V484" s="258">
        <f t="shared" si="813"/>
        <v>0</v>
      </c>
      <c r="W484" s="258">
        <f t="shared" si="813"/>
        <v>0</v>
      </c>
      <c r="X484" s="258">
        <f t="shared" si="813"/>
        <v>0</v>
      </c>
      <c r="Y484" s="258">
        <f t="shared" si="813"/>
        <v>0</v>
      </c>
      <c r="Z484" s="258">
        <f t="shared" si="813"/>
        <v>0</v>
      </c>
      <c r="AA484" s="258">
        <f t="shared" si="813"/>
        <v>0</v>
      </c>
      <c r="AB484" s="258">
        <f t="shared" si="813"/>
        <v>0</v>
      </c>
      <c r="AC484" s="258" t="str">
        <f t="shared" si="813"/>
        <v/>
      </c>
      <c r="AD484" s="258" t="str">
        <f t="shared" si="813"/>
        <v/>
      </c>
      <c r="AE484" s="258" t="str">
        <f t="shared" si="813"/>
        <v/>
      </c>
      <c r="AF484" s="258" t="str">
        <f t="shared" si="813"/>
        <v/>
      </c>
      <c r="AG484" s="258" t="str">
        <f t="shared" si="813"/>
        <v/>
      </c>
    </row>
    <row r="485" spans="1:33" s="61" customFormat="1">
      <c r="A485" s="75" t="s">
        <v>60</v>
      </c>
      <c r="B485" s="76" t="s">
        <v>506</v>
      </c>
      <c r="C485" s="77" t="s">
        <v>95</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287</v>
      </c>
      <c r="B486" s="76" t="s">
        <v>507</v>
      </c>
      <c r="C486" s="77" t="s">
        <v>95</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f t="shared" si="843"/>
        <v>0</v>
      </c>
      <c r="T486" s="258">
        <f t="shared" si="843"/>
        <v>0</v>
      </c>
      <c r="U486" s="258">
        <f t="shared" si="843"/>
        <v>0</v>
      </c>
      <c r="V486" s="258">
        <f t="shared" si="843"/>
        <v>0</v>
      </c>
      <c r="W486" s="258">
        <f t="shared" si="843"/>
        <v>0</v>
      </c>
      <c r="X486" s="258">
        <f t="shared" si="843"/>
        <v>0</v>
      </c>
      <c r="Y486" s="258">
        <f t="shared" si="843"/>
        <v>0</v>
      </c>
      <c r="Z486" s="258">
        <f t="shared" si="843"/>
        <v>0</v>
      </c>
      <c r="AA486" s="258">
        <f t="shared" si="843"/>
        <v>0</v>
      </c>
      <c r="AB486" s="258">
        <f t="shared" si="843"/>
        <v>0</v>
      </c>
      <c r="AC486" s="258" t="str">
        <f t="shared" si="843"/>
        <v/>
      </c>
      <c r="AD486" s="258" t="str">
        <f t="shared" si="843"/>
        <v/>
      </c>
      <c r="AE486" s="258" t="str">
        <f t="shared" si="843"/>
        <v/>
      </c>
      <c r="AF486" s="258" t="str">
        <f t="shared" si="843"/>
        <v/>
      </c>
      <c r="AG486" s="258" t="str">
        <f t="shared" si="843"/>
        <v/>
      </c>
    </row>
    <row r="487" spans="1:33" s="61" customFormat="1" ht="22.5">
      <c r="A487" s="75" t="s">
        <v>508</v>
      </c>
      <c r="B487" s="76" t="s">
        <v>524</v>
      </c>
      <c r="C487" s="77" t="s">
        <v>95</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f t="shared" si="844"/>
        <v>0</v>
      </c>
      <c r="T487" s="258">
        <f t="shared" si="844"/>
        <v>0</v>
      </c>
      <c r="U487" s="258">
        <f t="shared" si="844"/>
        <v>0</v>
      </c>
      <c r="V487" s="258">
        <f t="shared" si="844"/>
        <v>0</v>
      </c>
      <c r="W487" s="258">
        <f t="shared" si="844"/>
        <v>0</v>
      </c>
      <c r="X487" s="258">
        <f t="shared" si="844"/>
        <v>0</v>
      </c>
      <c r="Y487" s="258">
        <f t="shared" si="844"/>
        <v>0</v>
      </c>
      <c r="Z487" s="258">
        <f t="shared" si="844"/>
        <v>0</v>
      </c>
      <c r="AA487" s="258">
        <f t="shared" si="844"/>
        <v>0</v>
      </c>
      <c r="AB487" s="258">
        <f t="shared" si="844"/>
        <v>0</v>
      </c>
      <c r="AC487" s="258" t="str">
        <f t="shared" si="844"/>
        <v/>
      </c>
      <c r="AD487" s="258" t="str">
        <f t="shared" si="844"/>
        <v/>
      </c>
      <c r="AE487" s="258" t="str">
        <f t="shared" si="844"/>
        <v/>
      </c>
      <c r="AF487" s="258" t="str">
        <f t="shared" si="844"/>
        <v/>
      </c>
      <c r="AG487" s="258" t="str">
        <f t="shared" si="844"/>
        <v/>
      </c>
    </row>
    <row r="488" spans="1:33" s="61" customFormat="1">
      <c r="A488" s="75" t="s">
        <v>198</v>
      </c>
      <c r="B488" s="76" t="s">
        <v>525</v>
      </c>
      <c r="C488" s="77" t="s">
        <v>95</v>
      </c>
      <c r="D488" s="258" t="str">
        <f>IF(Dane!F260="","",Dane!F260)</f>
        <v/>
      </c>
      <c r="E488" s="258" t="str">
        <f>IF(Dane!G260="","",Dane!G260)</f>
        <v/>
      </c>
      <c r="F488" s="258" t="str">
        <f>IF(Dane!H260="","",Dane!H260)</f>
        <v/>
      </c>
      <c r="G488" s="258" t="str">
        <f>IF(Dane!I260="","",Dane!I260)</f>
        <v/>
      </c>
      <c r="H488" s="258" t="str">
        <f>IF(Dane!J260="","",Dane!J260)</f>
        <v/>
      </c>
      <c r="I488" s="258" t="str">
        <f>IF(Dane!K260="","",Dane!K260)</f>
        <v/>
      </c>
      <c r="J488" s="258" t="str">
        <f>IF(Dane!L260="","",Dane!L260)</f>
        <v/>
      </c>
      <c r="K488" s="258" t="str">
        <f>IF(Dane!M260="","",Dane!M260)</f>
        <v/>
      </c>
      <c r="L488" s="258" t="str">
        <f>IF(Dane!N260="","",Dane!N260)</f>
        <v/>
      </c>
      <c r="M488" s="258" t="str">
        <f>IF(Dane!O260="","",Dane!O260)</f>
        <v/>
      </c>
      <c r="N488" s="258" t="str">
        <f>IF(Dane!P260="","",Dane!P260)</f>
        <v/>
      </c>
      <c r="O488" s="258" t="str">
        <f>IF(Dane!Q260="","",Dane!Q260)</f>
        <v/>
      </c>
      <c r="P488" s="258" t="str">
        <f>IF(Dane!R260="","",Dane!R260)</f>
        <v/>
      </c>
      <c r="Q488" s="258" t="str">
        <f>IF(Dane!S260="","",Dane!S260)</f>
        <v/>
      </c>
      <c r="R488" s="258" t="str">
        <f>IF(Dane!T260="","",Dane!T260)</f>
        <v/>
      </c>
      <c r="S488" s="258" t="str">
        <f>IF(Dane!U260="","",Dane!U260)</f>
        <v/>
      </c>
      <c r="T488" s="258" t="str">
        <f>IF(Dane!V260="","",Dane!V260)</f>
        <v/>
      </c>
      <c r="U488" s="258" t="str">
        <f>IF(Dane!W260="","",Dane!W260)</f>
        <v/>
      </c>
      <c r="V488" s="258" t="str">
        <f>IF(Dane!X260="","",Dane!X260)</f>
        <v/>
      </c>
      <c r="W488" s="258" t="str">
        <f>IF(Dane!Y260="","",Dane!Y260)</f>
        <v/>
      </c>
      <c r="X488" s="258" t="str">
        <f>IF(Dane!Z260="","",Dane!Z260)</f>
        <v/>
      </c>
      <c r="Y488" s="258" t="str">
        <f>IF(Dane!AA260="","",Dane!AA260)</f>
        <v/>
      </c>
      <c r="Z488" s="258" t="str">
        <f>IF(Dane!AB260="","",Dane!AB260)</f>
        <v/>
      </c>
      <c r="AA488" s="258" t="str">
        <f>IF(Dane!AC260="","",Dane!AC260)</f>
        <v/>
      </c>
      <c r="AB488" s="258" t="str">
        <f>IF(Dane!AD260="","",Dane!AD260)</f>
        <v/>
      </c>
      <c r="AC488" s="258" t="str">
        <f>IF(Dane!AE260="","",Dane!AE260)</f>
        <v/>
      </c>
      <c r="AD488" s="258" t="str">
        <f>IF(Dane!AF260="","",Dane!AF260)</f>
        <v/>
      </c>
      <c r="AE488" s="258" t="str">
        <f>IF(Dane!AG260="","",Dane!AG260)</f>
        <v/>
      </c>
      <c r="AF488" s="258" t="str">
        <f>IF(Dane!AH260="","",Dane!AH260)</f>
        <v/>
      </c>
      <c r="AG488" s="258" t="str">
        <f>IF(Dane!AI260="","",Dane!AI260)</f>
        <v/>
      </c>
    </row>
    <row r="489" spans="1:33" s="61" customFormat="1">
      <c r="A489" s="75" t="s">
        <v>200</v>
      </c>
      <c r="B489" s="76" t="s">
        <v>526</v>
      </c>
      <c r="C489" s="77" t="s">
        <v>95</v>
      </c>
      <c r="D489" s="258" t="str">
        <f>IF(Dane!F261="","",Dane!F261)</f>
        <v/>
      </c>
      <c r="E489" s="258" t="str">
        <f>IF(Dane!G261="","",Dane!G261)</f>
        <v/>
      </c>
      <c r="F489" s="258" t="str">
        <f>IF(Dane!H261="","",Dane!H261)</f>
        <v/>
      </c>
      <c r="G489" s="258" t="str">
        <f>IF(Dane!I261="","",Dane!I261)</f>
        <v/>
      </c>
      <c r="H489" s="258" t="str">
        <f>IF(Dane!J261="","",Dane!J261)</f>
        <v/>
      </c>
      <c r="I489" s="258" t="str">
        <f>IF(Dane!K261="","",Dane!K261)</f>
        <v/>
      </c>
      <c r="J489" s="258" t="str">
        <f>IF(Dane!L261="","",Dane!L261)</f>
        <v/>
      </c>
      <c r="K489" s="258" t="str">
        <f>IF(Dane!M261="","",Dane!M261)</f>
        <v/>
      </c>
      <c r="L489" s="258" t="str">
        <f>IF(Dane!N261="","",Dane!N261)</f>
        <v/>
      </c>
      <c r="M489" s="258" t="str">
        <f>IF(Dane!O261="","",Dane!O261)</f>
        <v/>
      </c>
      <c r="N489" s="258" t="str">
        <f>IF(Dane!P261="","",Dane!P261)</f>
        <v/>
      </c>
      <c r="O489" s="258" t="str">
        <f>IF(Dane!Q261="","",Dane!Q261)</f>
        <v/>
      </c>
      <c r="P489" s="258" t="str">
        <f>IF(Dane!R261="","",Dane!R261)</f>
        <v/>
      </c>
      <c r="Q489" s="258" t="str">
        <f>IF(Dane!S261="","",Dane!S261)</f>
        <v/>
      </c>
      <c r="R489" s="258" t="str">
        <f>IF(Dane!T261="","",Dane!T261)</f>
        <v/>
      </c>
      <c r="S489" s="258" t="str">
        <f>IF(Dane!U261="","",Dane!U261)</f>
        <v/>
      </c>
      <c r="T489" s="258" t="str">
        <f>IF(Dane!V261="","",Dane!V261)</f>
        <v/>
      </c>
      <c r="U489" s="258" t="str">
        <f>IF(Dane!W261="","",Dane!W261)</f>
        <v/>
      </c>
      <c r="V489" s="258" t="str">
        <f>IF(Dane!X261="","",Dane!X261)</f>
        <v/>
      </c>
      <c r="W489" s="258" t="str">
        <f>IF(Dane!Y261="","",Dane!Y261)</f>
        <v/>
      </c>
      <c r="X489" s="258" t="str">
        <f>IF(Dane!Z261="","",Dane!Z261)</f>
        <v/>
      </c>
      <c r="Y489" s="258" t="str">
        <f>IF(Dane!AA261="","",Dane!AA261)</f>
        <v/>
      </c>
      <c r="Z489" s="258" t="str">
        <f>IF(Dane!AB261="","",Dane!AB261)</f>
        <v/>
      </c>
      <c r="AA489" s="258" t="str">
        <f>IF(Dane!AC261="","",Dane!AC261)</f>
        <v/>
      </c>
      <c r="AB489" s="258" t="str">
        <f>IF(Dane!AD261="","",Dane!AD261)</f>
        <v/>
      </c>
      <c r="AC489" s="258" t="str">
        <f>IF(Dane!AE261="","",Dane!AE261)</f>
        <v/>
      </c>
      <c r="AD489" s="258" t="str">
        <f>IF(Dane!AF261="","",Dane!AF261)</f>
        <v/>
      </c>
      <c r="AE489" s="258" t="str">
        <f>IF(Dane!AG261="","",Dane!AG261)</f>
        <v/>
      </c>
      <c r="AF489" s="258" t="str">
        <f>IF(Dane!AH261="","",Dane!AH261)</f>
        <v/>
      </c>
      <c r="AG489" s="258" t="str">
        <f>IF(Dane!AI261="","",Dane!AI261)</f>
        <v/>
      </c>
    </row>
    <row r="490" spans="1:33" s="61" customFormat="1">
      <c r="A490" s="110" t="s">
        <v>202</v>
      </c>
      <c r="B490" s="85" t="s">
        <v>527</v>
      </c>
      <c r="C490" s="111" t="s">
        <v>95</v>
      </c>
      <c r="D490" s="255" t="str">
        <f>IF(AND(Dane!F262="",D314="")=TRUE,"",SUM(Dane!F262,D314))</f>
        <v/>
      </c>
      <c r="E490" s="255" t="str">
        <f>IF(AND(Dane!G262="",E314="")=TRUE,"",SUM(Dane!G262,E314))</f>
        <v/>
      </c>
      <c r="F490" s="255" t="str">
        <f>IF(AND(Dane!H262="",F314="")=TRUE,"",SUM(Dane!H262,F314))</f>
        <v/>
      </c>
      <c r="G490" s="255" t="str">
        <f>IF(AND(Dane!I262="",G314="")=TRUE,"",SUM(Dane!I262,G314))</f>
        <v/>
      </c>
      <c r="H490" s="255" t="str">
        <f>IF(AND(Dane!J262="",H314="")=TRUE,"",SUM(Dane!J262,H314))</f>
        <v/>
      </c>
      <c r="I490" s="255" t="str">
        <f>IF(AND(Dane!K262="",I314="")=TRUE,"",SUM(Dane!K262,I314))</f>
        <v/>
      </c>
      <c r="J490" s="255" t="str">
        <f>IF(AND(Dane!L262="",J314="")=TRUE,"",SUM(Dane!L262,J314))</f>
        <v/>
      </c>
      <c r="K490" s="255" t="str">
        <f>IF(AND(Dane!M262="",K314="")=TRUE,"",SUM(Dane!M262,K314))</f>
        <v/>
      </c>
      <c r="L490" s="255" t="str">
        <f>IF(AND(Dane!N262="",L314="")=TRUE,"",SUM(Dane!N262,L314))</f>
        <v/>
      </c>
      <c r="M490" s="255" t="str">
        <f>IF(AND(Dane!O262="",M314="")=TRUE,"",SUM(Dane!O262,M314))</f>
        <v/>
      </c>
      <c r="N490" s="255" t="str">
        <f>IF(AND(Dane!P262="",N314="")=TRUE,"",SUM(Dane!P262,N314))</f>
        <v/>
      </c>
      <c r="O490" s="255" t="str">
        <f>IF(AND(Dane!Q262="",O314="")=TRUE,"",SUM(Dane!Q262,O314))</f>
        <v/>
      </c>
      <c r="P490" s="255" t="str">
        <f>IF(AND(Dane!R262="",P314="")=TRUE,"",SUM(Dane!R262,P314))</f>
        <v/>
      </c>
      <c r="Q490" s="255" t="str">
        <f>IF(AND(Dane!S262="",Q314="")=TRUE,"",SUM(Dane!S262,Q314))</f>
        <v/>
      </c>
      <c r="R490" s="255" t="str">
        <f>IF(AND(Dane!T262="",R314="")=TRUE,"",SUM(Dane!T262,R314))</f>
        <v/>
      </c>
      <c r="S490" s="255" t="str">
        <f>IF(AND(Dane!U262="",S314="")=TRUE,"",SUM(Dane!U262,S314))</f>
        <v/>
      </c>
      <c r="T490" s="255" t="str">
        <f>IF(AND(Dane!V262="",T314="")=TRUE,"",SUM(Dane!V262,T314))</f>
        <v/>
      </c>
      <c r="U490" s="255" t="str">
        <f>IF(AND(Dane!W262="",U314="")=TRUE,"",SUM(Dane!W262,U314))</f>
        <v/>
      </c>
      <c r="V490" s="255" t="str">
        <f>IF(AND(Dane!X262="",V314="")=TRUE,"",SUM(Dane!X262,V314))</f>
        <v/>
      </c>
      <c r="W490" s="255" t="str">
        <f>IF(AND(Dane!Y262="",W314="")=TRUE,"",SUM(Dane!Y262,W314))</f>
        <v/>
      </c>
      <c r="X490" s="255" t="str">
        <f>IF(AND(Dane!Z262="",X314="")=TRUE,"",SUM(Dane!Z262,X314))</f>
        <v/>
      </c>
      <c r="Y490" s="255" t="str">
        <f>IF(AND(Dane!AA262="",Y314="")=TRUE,"",SUM(Dane!AA262,Y314))</f>
        <v/>
      </c>
      <c r="Z490" s="255" t="str">
        <f>IF(AND(Dane!AB262="",Z314="")=TRUE,"",SUM(Dane!AB262,Z314))</f>
        <v/>
      </c>
      <c r="AA490" s="255" t="str">
        <f>IF(AND(Dane!AC262="",AA314="")=TRUE,"",SUM(Dane!AC262,AA314))</f>
        <v/>
      </c>
      <c r="AB490" s="255" t="str">
        <f>IF(AND(Dane!AD262="",AB314="")=TRUE,"",SUM(Dane!AD262,AB314))</f>
        <v/>
      </c>
      <c r="AC490" s="255" t="str">
        <f>IF(AND(Dane!AE262="",AC314="")=TRUE,"",SUM(Dane!AE262,AC314))</f>
        <v/>
      </c>
      <c r="AD490" s="255" t="str">
        <f>IF(AND(Dane!AF262="",AD314="")=TRUE,"",SUM(Dane!AF262,AD314))</f>
        <v/>
      </c>
      <c r="AE490" s="255" t="str">
        <f>IF(AND(Dane!AG262="",AE314="")=TRUE,"",SUM(Dane!AG262,AE314))</f>
        <v/>
      </c>
      <c r="AF490" s="255" t="str">
        <f>IF(AND(Dane!AH262="",AF314="")=TRUE,"",SUM(Dane!AH262,AF314))</f>
        <v/>
      </c>
      <c r="AG490" s="255" t="str">
        <f>IF(AND(Dane!AI262="",AG314="")=TRUE,"",SUM(Dane!AI262,AG314))</f>
        <v/>
      </c>
    </row>
    <row r="491" spans="1:33" s="61" customFormat="1">
      <c r="A491" s="403">
        <v>2</v>
      </c>
      <c r="B491" s="404" t="s">
        <v>204</v>
      </c>
      <c r="C491" s="405" t="s">
        <v>95</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f t="shared" ref="S491" si="859">IF(V$83="","",SUM(S492:S498))</f>
        <v>0</v>
      </c>
      <c r="T491" s="406">
        <f t="shared" ref="T491" si="860">IF(W$83="","",SUM(T492:T498))</f>
        <v>0</v>
      </c>
      <c r="U491" s="406">
        <f t="shared" ref="U491" si="861">IF(X$83="","",SUM(U492:U498))</f>
        <v>0</v>
      </c>
      <c r="V491" s="406">
        <f t="shared" ref="V491" si="862">IF(Y$83="","",SUM(V492:V498))</f>
        <v>0</v>
      </c>
      <c r="W491" s="406">
        <f t="shared" ref="W491" si="863">IF(Z$83="","",SUM(W492:W498))</f>
        <v>0</v>
      </c>
      <c r="X491" s="406">
        <f t="shared" ref="X491" si="864">IF(AA$83="","",SUM(X492:X498))</f>
        <v>0</v>
      </c>
      <c r="Y491" s="406">
        <f t="shared" ref="Y491" si="865">IF(AB$83="","",SUM(Y492:Y498))</f>
        <v>0</v>
      </c>
      <c r="Z491" s="406">
        <f t="shared" ref="Z491" si="866">IF(AC$83="","",SUM(Z492:Z498))</f>
        <v>0</v>
      </c>
      <c r="AA491" s="406">
        <f t="shared" ref="AA491" si="867">IF(AD$83="","",SUM(AA492:AA498))</f>
        <v>0</v>
      </c>
      <c r="AB491" s="406">
        <f t="shared" ref="AB491" si="868">IF(AE$83="","",SUM(AB492:AB498))</f>
        <v>0</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34</v>
      </c>
      <c r="B492" s="76" t="s">
        <v>488</v>
      </c>
      <c r="C492" s="77" t="s">
        <v>95</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f t="shared" ref="S492" si="888">IF(V$83="","",IF(S$185="",0,S$185))</f>
        <v>0</v>
      </c>
      <c r="T492" s="258">
        <f t="shared" ref="T492" si="889">IF(W$83="","",IF(T$185="",0,T$185))</f>
        <v>0</v>
      </c>
      <c r="U492" s="258">
        <f t="shared" ref="U492" si="890">IF(X$83="","",IF(U$185="",0,U$185))</f>
        <v>0</v>
      </c>
      <c r="V492" s="258">
        <f t="shared" ref="V492" si="891">IF(Y$83="","",IF(V$185="",0,V$185))</f>
        <v>0</v>
      </c>
      <c r="W492" s="258">
        <f t="shared" ref="W492" si="892">IF(Z$83="","",IF(W$185="",0,W$185))</f>
        <v>0</v>
      </c>
      <c r="X492" s="258">
        <f t="shared" ref="X492" si="893">IF(AA$83="","",IF(X$185="",0,X$185))</f>
        <v>0</v>
      </c>
      <c r="Y492" s="258">
        <f t="shared" ref="Y492" si="894">IF(AB$83="","",IF(Y$185="",0,Y$185))</f>
        <v>0</v>
      </c>
      <c r="Z492" s="258">
        <f t="shared" ref="Z492" si="895">IF(AC$83="","",IF(Z$185="",0,Z$185))</f>
        <v>0</v>
      </c>
      <c r="AA492" s="258">
        <f t="shared" ref="AA492" si="896">IF(AD$83="","",IF(AA$185="",0,AA$185))</f>
        <v>0</v>
      </c>
      <c r="AB492" s="258">
        <f t="shared" ref="AB492" si="897">IF(AE$83="","",IF(AB$185="",0,AB$185))</f>
        <v>0</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528</v>
      </c>
      <c r="C493" s="77" t="s">
        <v>95</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f t="shared" si="903"/>
        <v>0</v>
      </c>
      <c r="T493" s="258">
        <f t="shared" si="903"/>
        <v>0</v>
      </c>
      <c r="U493" s="258">
        <f t="shared" si="903"/>
        <v>0</v>
      </c>
      <c r="V493" s="258">
        <f t="shared" si="903"/>
        <v>0</v>
      </c>
      <c r="W493" s="258">
        <f t="shared" si="903"/>
        <v>0</v>
      </c>
      <c r="X493" s="258">
        <f t="shared" si="903"/>
        <v>0</v>
      </c>
      <c r="Y493" s="258">
        <f t="shared" si="903"/>
        <v>0</v>
      </c>
      <c r="Z493" s="258">
        <f t="shared" si="903"/>
        <v>0</v>
      </c>
      <c r="AA493" s="258">
        <f t="shared" si="903"/>
        <v>0</v>
      </c>
      <c r="AB493" s="258">
        <f t="shared" si="903"/>
        <v>0</v>
      </c>
      <c r="AC493" s="258" t="str">
        <f t="shared" si="903"/>
        <v/>
      </c>
      <c r="AD493" s="258" t="str">
        <f t="shared" si="903"/>
        <v/>
      </c>
      <c r="AE493" s="258" t="str">
        <f t="shared" si="903"/>
        <v/>
      </c>
      <c r="AF493" s="258" t="str">
        <f t="shared" si="903"/>
        <v/>
      </c>
      <c r="AG493" s="258" t="str">
        <f t="shared" si="903"/>
        <v/>
      </c>
    </row>
    <row r="494" spans="1:33" s="61" customFormat="1">
      <c r="A494" s="75" t="s">
        <v>38</v>
      </c>
      <c r="B494" s="76" t="s">
        <v>514</v>
      </c>
      <c r="C494" s="77" t="s">
        <v>95</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236</v>
      </c>
      <c r="B495" s="76" t="s">
        <v>515</v>
      </c>
      <c r="C495" s="77" t="s">
        <v>95</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516</v>
      </c>
      <c r="B496" s="76" t="s">
        <v>517</v>
      </c>
      <c r="C496" s="77" t="s">
        <v>95</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f t="shared" si="962"/>
        <v>0</v>
      </c>
      <c r="T496" s="258">
        <f t="shared" si="962"/>
        <v>0</v>
      </c>
      <c r="U496" s="258">
        <f t="shared" si="962"/>
        <v>0</v>
      </c>
      <c r="V496" s="258">
        <f t="shared" si="962"/>
        <v>0</v>
      </c>
      <c r="W496" s="258">
        <f t="shared" si="962"/>
        <v>0</v>
      </c>
      <c r="X496" s="258">
        <f t="shared" si="962"/>
        <v>0</v>
      </c>
      <c r="Y496" s="258">
        <f t="shared" si="962"/>
        <v>0</v>
      </c>
      <c r="Z496" s="258">
        <f t="shared" si="962"/>
        <v>0</v>
      </c>
      <c r="AA496" s="258">
        <f t="shared" si="962"/>
        <v>0</v>
      </c>
      <c r="AB496" s="258">
        <f t="shared" si="962"/>
        <v>0</v>
      </c>
      <c r="AC496" s="258" t="str">
        <f t="shared" si="962"/>
        <v/>
      </c>
      <c r="AD496" s="258" t="str">
        <f t="shared" si="962"/>
        <v/>
      </c>
      <c r="AE496" s="258" t="str">
        <f t="shared" si="962"/>
        <v/>
      </c>
      <c r="AF496" s="258" t="str">
        <f t="shared" si="962"/>
        <v/>
      </c>
      <c r="AG496" s="258" t="str">
        <f t="shared" si="962"/>
        <v/>
      </c>
    </row>
    <row r="497" spans="1:40" s="61" customFormat="1">
      <c r="A497" s="75" t="s">
        <v>205</v>
      </c>
      <c r="B497" s="76" t="s">
        <v>529</v>
      </c>
      <c r="C497" s="77" t="s">
        <v>95</v>
      </c>
      <c r="D497" s="258" t="str">
        <f>IF(Dane!F264="","",Dane!F264)</f>
        <v/>
      </c>
      <c r="E497" s="258" t="str">
        <f>IF(Dane!G264="","",Dane!G264)</f>
        <v/>
      </c>
      <c r="F497" s="258" t="str">
        <f>IF(Dane!H264="","",Dane!H264)</f>
        <v/>
      </c>
      <c r="G497" s="258" t="str">
        <f>IF(Dane!I264="","",Dane!I264)</f>
        <v/>
      </c>
      <c r="H497" s="258" t="str">
        <f>IF(Dane!J264="","",Dane!J264)</f>
        <v/>
      </c>
      <c r="I497" s="258" t="str">
        <f>IF(Dane!K264="","",Dane!K264)</f>
        <v/>
      </c>
      <c r="J497" s="258" t="str">
        <f>IF(Dane!L264="","",Dane!L264)</f>
        <v/>
      </c>
      <c r="K497" s="258" t="str">
        <f>IF(Dane!M264="","",Dane!M264)</f>
        <v/>
      </c>
      <c r="L497" s="258" t="str">
        <f>IF(Dane!N264="","",Dane!N264)</f>
        <v/>
      </c>
      <c r="M497" s="258" t="str">
        <f>IF(Dane!O264="","",Dane!O264)</f>
        <v/>
      </c>
      <c r="N497" s="258" t="str">
        <f>IF(Dane!P264="","",Dane!P264)</f>
        <v/>
      </c>
      <c r="O497" s="258" t="str">
        <f>IF(Dane!Q264="","",Dane!Q264)</f>
        <v/>
      </c>
      <c r="P497" s="258" t="str">
        <f>IF(Dane!R264="","",Dane!R264)</f>
        <v/>
      </c>
      <c r="Q497" s="258" t="str">
        <f>IF(Dane!S264="","",Dane!S264)</f>
        <v/>
      </c>
      <c r="R497" s="258" t="str">
        <f>IF(Dane!T264="","",Dane!T264)</f>
        <v/>
      </c>
      <c r="S497" s="258" t="str">
        <f>IF(Dane!U264="","",Dane!U264)</f>
        <v/>
      </c>
      <c r="T497" s="258" t="str">
        <f>IF(Dane!V264="","",Dane!V264)</f>
        <v/>
      </c>
      <c r="U497" s="258" t="str">
        <f>IF(Dane!W264="","",Dane!W264)</f>
        <v/>
      </c>
      <c r="V497" s="258" t="str">
        <f>IF(Dane!X264="","",Dane!X264)</f>
        <v/>
      </c>
      <c r="W497" s="258" t="str">
        <f>IF(Dane!Y264="","",Dane!Y264)</f>
        <v/>
      </c>
      <c r="X497" s="258" t="str">
        <f>IF(Dane!Z264="","",Dane!Z264)</f>
        <v/>
      </c>
      <c r="Y497" s="258" t="str">
        <f>IF(Dane!AA264="","",Dane!AA264)</f>
        <v/>
      </c>
      <c r="Z497" s="258" t="str">
        <f>IF(Dane!AB264="","",Dane!AB264)</f>
        <v/>
      </c>
      <c r="AA497" s="258" t="str">
        <f>IF(Dane!AC264="","",Dane!AC264)</f>
        <v/>
      </c>
      <c r="AB497" s="258" t="str">
        <f>IF(Dane!AD264="","",Dane!AD264)</f>
        <v/>
      </c>
      <c r="AC497" s="258" t="str">
        <f>IF(Dane!AE264="","",Dane!AE264)</f>
        <v/>
      </c>
      <c r="AD497" s="258" t="str">
        <f>IF(Dane!AF264="","",Dane!AF264)</f>
        <v/>
      </c>
      <c r="AE497" s="258" t="str">
        <f>IF(Dane!AG264="","",Dane!AG264)</f>
        <v/>
      </c>
      <c r="AF497" s="258" t="str">
        <f>IF(Dane!AH264="","",Dane!AH264)</f>
        <v/>
      </c>
      <c r="AG497" s="258" t="str">
        <f>IF(Dane!AI264="","",Dane!AI264)</f>
        <v/>
      </c>
    </row>
    <row r="498" spans="1:40" s="61" customFormat="1">
      <c r="A498" s="110" t="s">
        <v>207</v>
      </c>
      <c r="B498" s="85" t="s">
        <v>519</v>
      </c>
      <c r="C498" s="111" t="s">
        <v>95</v>
      </c>
      <c r="D498" s="255" t="str">
        <f>IF(Dane!F265="","",Dane!F265)</f>
        <v/>
      </c>
      <c r="E498" s="255" t="str">
        <f>IF(Dane!G265="","",Dane!G265)</f>
        <v/>
      </c>
      <c r="F498" s="255" t="str">
        <f>IF(Dane!H265="","",Dane!H265)</f>
        <v/>
      </c>
      <c r="G498" s="255" t="str">
        <f>IF(Dane!I265="","",Dane!I265)</f>
        <v/>
      </c>
      <c r="H498" s="255" t="str">
        <f>IF(Dane!J265="","",Dane!J265)</f>
        <v/>
      </c>
      <c r="I498" s="255" t="str">
        <f>IF(Dane!K265="","",Dane!K265)</f>
        <v/>
      </c>
      <c r="J498" s="255" t="str">
        <f>IF(Dane!L265="","",Dane!L265)</f>
        <v/>
      </c>
      <c r="K498" s="255" t="str">
        <f>IF(Dane!M265="","",Dane!M265)</f>
        <v/>
      </c>
      <c r="L498" s="255" t="str">
        <f>IF(Dane!N265="","",Dane!N265)</f>
        <v/>
      </c>
      <c r="M498" s="255" t="str">
        <f>IF(Dane!O265="","",Dane!O265)</f>
        <v/>
      </c>
      <c r="N498" s="255" t="str">
        <f>IF(Dane!P265="","",Dane!P265)</f>
        <v/>
      </c>
      <c r="O498" s="255" t="str">
        <f>IF(Dane!Q265="","",Dane!Q265)</f>
        <v/>
      </c>
      <c r="P498" s="255" t="str">
        <f>IF(Dane!R265="","",Dane!R265)</f>
        <v/>
      </c>
      <c r="Q498" s="255" t="str">
        <f>IF(Dane!S265="","",Dane!S265)</f>
        <v/>
      </c>
      <c r="R498" s="255" t="str">
        <f>IF(Dane!T265="","",Dane!T265)</f>
        <v/>
      </c>
      <c r="S498" s="255" t="str">
        <f>IF(Dane!U265="","",Dane!U265)</f>
        <v/>
      </c>
      <c r="T498" s="255" t="str">
        <f>IF(Dane!V265="","",Dane!V265)</f>
        <v/>
      </c>
      <c r="U498" s="255" t="str">
        <f>IF(Dane!W265="","",Dane!W265)</f>
        <v/>
      </c>
      <c r="V498" s="255" t="str">
        <f>IF(Dane!X265="","",Dane!X265)</f>
        <v/>
      </c>
      <c r="W498" s="255" t="str">
        <f>IF(Dane!Y265="","",Dane!Y265)</f>
        <v/>
      </c>
      <c r="X498" s="255" t="str">
        <f>IF(Dane!Z265="","",Dane!Z265)</f>
        <v/>
      </c>
      <c r="Y498" s="255" t="str">
        <f>IF(Dane!AA265="","",Dane!AA265)</f>
        <v/>
      </c>
      <c r="Z498" s="255" t="str">
        <f>IF(Dane!AB265="","",Dane!AB265)</f>
        <v/>
      </c>
      <c r="AA498" s="255" t="str">
        <f>IF(Dane!AC265="","",Dane!AC265)</f>
        <v/>
      </c>
      <c r="AB498" s="255" t="str">
        <f>IF(Dane!AD265="","",Dane!AD265)</f>
        <v/>
      </c>
      <c r="AC498" s="255" t="str">
        <f>IF(Dane!AE265="","",Dane!AE265)</f>
        <v/>
      </c>
      <c r="AD498" s="255" t="str">
        <f>IF(Dane!AF265="","",Dane!AF265)</f>
        <v/>
      </c>
      <c r="AE498" s="255" t="str">
        <f>IF(Dane!AG265="","",Dane!AG265)</f>
        <v/>
      </c>
      <c r="AF498" s="255" t="str">
        <f>IF(Dane!AH265="","",Dane!AH265)</f>
        <v/>
      </c>
      <c r="AG498" s="255" t="str">
        <f>IF(Dane!AI265="","",Dane!AI265)</f>
        <v/>
      </c>
    </row>
    <row r="499" spans="1:40" s="61" customFormat="1">
      <c r="A499" s="40">
        <v>3</v>
      </c>
      <c r="B499" s="234" t="s">
        <v>520</v>
      </c>
      <c r="C499" s="132" t="s">
        <v>95</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f t="shared" si="963"/>
        <v>0</v>
      </c>
      <c r="T499" s="407">
        <f t="shared" si="963"/>
        <v>0</v>
      </c>
      <c r="U499" s="407">
        <f t="shared" si="963"/>
        <v>0</v>
      </c>
      <c r="V499" s="407">
        <f t="shared" si="963"/>
        <v>0</v>
      </c>
      <c r="W499" s="407">
        <f t="shared" si="963"/>
        <v>0</v>
      </c>
      <c r="X499" s="407">
        <f t="shared" si="963"/>
        <v>0</v>
      </c>
      <c r="Y499" s="407">
        <f t="shared" si="963"/>
        <v>0</v>
      </c>
      <c r="Z499" s="407">
        <f t="shared" si="963"/>
        <v>0</v>
      </c>
      <c r="AA499" s="407">
        <f t="shared" si="963"/>
        <v>0</v>
      </c>
      <c r="AB499" s="407">
        <f t="shared" si="963"/>
        <v>0</v>
      </c>
      <c r="AC499" s="407" t="str">
        <f t="shared" si="963"/>
        <v/>
      </c>
      <c r="AD499" s="407" t="str">
        <f t="shared" si="963"/>
        <v/>
      </c>
      <c r="AE499" s="407" t="str">
        <f t="shared" si="963"/>
        <v/>
      </c>
      <c r="AF499" s="407" t="str">
        <f t="shared" si="963"/>
        <v/>
      </c>
      <c r="AG499" s="407" t="str">
        <f t="shared" si="963"/>
        <v/>
      </c>
    </row>
    <row r="500" spans="1:40" s="61" customFormat="1">
      <c r="A500" s="138">
        <v>4</v>
      </c>
      <c r="B500" s="139" t="s">
        <v>521</v>
      </c>
      <c r="C500" s="256" t="s">
        <v>95</v>
      </c>
      <c r="D500" s="257">
        <f>IF(G$83="","",D482+D499)</f>
        <v>0</v>
      </c>
      <c r="E500" s="257">
        <f t="shared" ref="E500:AG500" si="964">IF(E$458="","",E482+E499)</f>
        <v>0</v>
      </c>
      <c r="F500" s="257">
        <f t="shared" si="964"/>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f t="shared" si="964"/>
        <v>0</v>
      </c>
      <c r="T500" s="257">
        <f t="shared" si="964"/>
        <v>0</v>
      </c>
      <c r="U500" s="257">
        <f t="shared" si="964"/>
        <v>0</v>
      </c>
      <c r="V500" s="257">
        <f t="shared" si="964"/>
        <v>0</v>
      </c>
      <c r="W500" s="257">
        <f t="shared" si="964"/>
        <v>0</v>
      </c>
      <c r="X500" s="257">
        <f t="shared" si="964"/>
        <v>0</v>
      </c>
      <c r="Y500" s="257">
        <f t="shared" si="964"/>
        <v>0</v>
      </c>
      <c r="Z500" s="257">
        <f t="shared" si="964"/>
        <v>0</v>
      </c>
      <c r="AA500" s="257">
        <f t="shared" si="964"/>
        <v>0</v>
      </c>
      <c r="AB500" s="257">
        <f t="shared" si="964"/>
        <v>0</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530</v>
      </c>
      <c r="C501" s="267" t="s">
        <v>23</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523</v>
      </c>
      <c r="AC501" s="89" t="s">
        <v>523</v>
      </c>
      <c r="AD501" s="89" t="s">
        <v>523</v>
      </c>
      <c r="AE501" s="89" t="s">
        <v>523</v>
      </c>
      <c r="AF501" s="89" t="s">
        <v>523</v>
      </c>
      <c r="AG501" s="89" t="s">
        <v>523</v>
      </c>
    </row>
    <row r="502" spans="1:40" s="328" customFormat="1" ht="24" customHeight="1">
      <c r="A502" s="327" t="s">
        <v>210</v>
      </c>
      <c r="B502" s="328" t="s">
        <v>209</v>
      </c>
      <c r="H502" s="349"/>
    </row>
    <row r="503" spans="1:40" s="346" customFormat="1" ht="19.5" customHeight="1">
      <c r="A503" s="345"/>
      <c r="B503" s="346" t="s">
        <v>531</v>
      </c>
    </row>
    <row r="504" spans="1:40" s="8" customFormat="1">
      <c r="A504" s="780" t="s">
        <v>85</v>
      </c>
      <c r="B504" s="782" t="s">
        <v>93</v>
      </c>
      <c r="C504" s="778" t="s">
        <v>87</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Faza oper.</v>
      </c>
      <c r="T504" s="335" t="str">
        <f t="shared" ref="T504" si="981">IF(W$83="","",W$83)</f>
        <v>Faza oper.</v>
      </c>
      <c r="U504" s="335" t="str">
        <f t="shared" ref="U504" si="982">IF(X$83="","",X$83)</f>
        <v>Faza oper.</v>
      </c>
      <c r="V504" s="335" t="str">
        <f t="shared" ref="V504" si="983">IF(Y$83="","",Y$83)</f>
        <v>Faza oper.</v>
      </c>
      <c r="W504" s="335" t="str">
        <f t="shared" ref="W504" si="984">IF(Z$83="","",Z$83)</f>
        <v>Faza oper.</v>
      </c>
      <c r="X504" s="335" t="str">
        <f t="shared" ref="X504" si="985">IF(AA$83="","",AA$83)</f>
        <v>Faza oper.</v>
      </c>
      <c r="Y504" s="335" t="str">
        <f t="shared" ref="Y504" si="986">IF(AB$83="","",AB$83)</f>
        <v>Faza oper.</v>
      </c>
      <c r="Z504" s="335" t="str">
        <f t="shared" ref="Z504" si="987">IF(AC$83="","",AC$83)</f>
        <v>Faza oper.</v>
      </c>
      <c r="AA504" s="335" t="str">
        <f t="shared" ref="AA504" si="988">IF(AD$83="","",AD$83)</f>
        <v>Faza oper.</v>
      </c>
      <c r="AB504" s="335" t="str">
        <f t="shared" ref="AB504" si="989">IF(AE$83="","",AE$83)</f>
        <v>Faza oper.</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820"/>
      <c r="B505" s="783"/>
      <c r="C505" s="821"/>
      <c r="D505" s="12">
        <f t="shared" ref="D505" si="995">IF(G$84="","",G$84)</f>
        <v>2021</v>
      </c>
      <c r="E505" s="12">
        <f t="shared" ref="E505" si="996">IF(H$84="","",H$84)</f>
        <v>2022</v>
      </c>
      <c r="F505" s="12">
        <f t="shared" ref="F505" si="997">IF(I$84="","",I$84)</f>
        <v>2023</v>
      </c>
      <c r="G505" s="12">
        <f t="shared" ref="G505" si="998">IF(J$84="","",J$84)</f>
        <v>2024</v>
      </c>
      <c r="H505" s="12">
        <f t="shared" ref="H505" si="999">IF(K$84="","",K$84)</f>
        <v>2025</v>
      </c>
      <c r="I505" s="12">
        <f t="shared" ref="I505" si="1000">IF(L$84="","",L$84)</f>
        <v>2026</v>
      </c>
      <c r="J505" s="12">
        <f t="shared" ref="J505" si="1001">IF(M$84="","",M$84)</f>
        <v>2027</v>
      </c>
      <c r="K505" s="12">
        <f t="shared" ref="K505" si="1002">IF(N$84="","",N$84)</f>
        <v>2028</v>
      </c>
      <c r="L505" s="12">
        <f t="shared" ref="L505" si="1003">IF(O$84="","",O$84)</f>
        <v>2029</v>
      </c>
      <c r="M505" s="12">
        <f t="shared" ref="M505" si="1004">IF(P$84="","",P$84)</f>
        <v>2030</v>
      </c>
      <c r="N505" s="12">
        <f t="shared" ref="N505" si="1005">IF(Q$84="","",Q$84)</f>
        <v>2031</v>
      </c>
      <c r="O505" s="12">
        <f t="shared" ref="O505" si="1006">IF(R$84="","",R$84)</f>
        <v>2032</v>
      </c>
      <c r="P505" s="12">
        <f t="shared" ref="P505" si="1007">IF(S$84="","",S$84)</f>
        <v>2033</v>
      </c>
      <c r="Q505" s="12">
        <f t="shared" ref="Q505" si="1008">IF(T$84="","",T$84)</f>
        <v>2034</v>
      </c>
      <c r="R505" s="12">
        <f t="shared" ref="R505" si="1009">IF(U$84="","",U$84)</f>
        <v>2035</v>
      </c>
      <c r="S505" s="12">
        <f t="shared" ref="S505" si="1010">IF(V$84="","",V$84)</f>
        <v>2036</v>
      </c>
      <c r="T505" s="12">
        <f t="shared" ref="T505" si="1011">IF(W$84="","",W$84)</f>
        <v>2037</v>
      </c>
      <c r="U505" s="12">
        <f t="shared" ref="U505" si="1012">IF(X$84="","",X$84)</f>
        <v>2038</v>
      </c>
      <c r="V505" s="12">
        <f t="shared" ref="V505" si="1013">IF(Y$84="","",Y$84)</f>
        <v>2039</v>
      </c>
      <c r="W505" s="12">
        <f t="shared" ref="W505" si="1014">IF(Z$84="","",Z$84)</f>
        <v>2040</v>
      </c>
      <c r="X505" s="12">
        <f t="shared" ref="X505" si="1015">IF(AA$84="","",AA$84)</f>
        <v>2041</v>
      </c>
      <c r="Y505" s="12">
        <f t="shared" ref="Y505" si="1016">IF(AB$84="","",AB$84)</f>
        <v>2042</v>
      </c>
      <c r="Z505" s="12">
        <f t="shared" ref="Z505" si="1017">IF(AC$84="","",AC$84)</f>
        <v>2043</v>
      </c>
      <c r="AA505" s="12">
        <f t="shared" ref="AA505" si="1018">IF(AD$84="","",AD$84)</f>
        <v>2044</v>
      </c>
      <c r="AB505" s="12">
        <f t="shared" ref="AB505" si="1019">IF(AE$84="","",AE$84)</f>
        <v>2045</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91</v>
      </c>
      <c r="B506" s="234" t="s">
        <v>532</v>
      </c>
      <c r="C506" s="132" t="s">
        <v>95</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f t="shared" si="1025"/>
        <v>0</v>
      </c>
      <c r="T506" s="235">
        <f t="shared" si="1025"/>
        <v>0</v>
      </c>
      <c r="U506" s="235">
        <f t="shared" si="1025"/>
        <v>0</v>
      </c>
      <c r="V506" s="235">
        <f t="shared" si="1025"/>
        <v>0</v>
      </c>
      <c r="W506" s="235">
        <f t="shared" si="1025"/>
        <v>0</v>
      </c>
      <c r="X506" s="235">
        <f t="shared" si="1025"/>
        <v>0</v>
      </c>
      <c r="Y506" s="235">
        <f t="shared" si="1025"/>
        <v>0</v>
      </c>
      <c r="Z506" s="235">
        <f t="shared" si="1025"/>
        <v>0</v>
      </c>
      <c r="AA506" s="235">
        <f t="shared" si="1025"/>
        <v>0</v>
      </c>
      <c r="AB506" s="235">
        <f t="shared" si="1025"/>
        <v>0</v>
      </c>
      <c r="AC506" s="235" t="str">
        <f t="shared" si="1025"/>
        <v/>
      </c>
      <c r="AD506" s="235" t="str">
        <f t="shared" si="1025"/>
        <v/>
      </c>
      <c r="AE506" s="235" t="str">
        <f t="shared" si="1025"/>
        <v/>
      </c>
      <c r="AF506" s="235" t="str">
        <f t="shared" si="1025"/>
        <v/>
      </c>
      <c r="AG506" s="235" t="str">
        <f t="shared" si="1025"/>
        <v/>
      </c>
    </row>
    <row r="507" spans="1:40" s="62" customFormat="1">
      <c r="A507" s="71" t="s">
        <v>533</v>
      </c>
      <c r="B507" s="10" t="s">
        <v>534</v>
      </c>
      <c r="C507" s="73" t="s">
        <v>95</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f t="shared" si="1026"/>
        <v>0</v>
      </c>
      <c r="T507" s="74">
        <f t="shared" si="1026"/>
        <v>0</v>
      </c>
      <c r="U507" s="74">
        <f t="shared" si="1026"/>
        <v>0</v>
      </c>
      <c r="V507" s="74">
        <f t="shared" si="1026"/>
        <v>0</v>
      </c>
      <c r="W507" s="74">
        <f t="shared" si="1026"/>
        <v>0</v>
      </c>
      <c r="X507" s="74">
        <f t="shared" si="1026"/>
        <v>0</v>
      </c>
      <c r="Y507" s="74">
        <f t="shared" si="1026"/>
        <v>0</v>
      </c>
      <c r="Z507" s="74">
        <f t="shared" si="1026"/>
        <v>0</v>
      </c>
      <c r="AA507" s="74">
        <f t="shared" si="1026"/>
        <v>0</v>
      </c>
      <c r="AB507" s="74">
        <f t="shared" si="1026"/>
        <v>0</v>
      </c>
      <c r="AC507" s="74" t="str">
        <f t="shared" si="1026"/>
        <v/>
      </c>
      <c r="AD507" s="74" t="str">
        <f t="shared" si="1026"/>
        <v/>
      </c>
      <c r="AE507" s="74" t="str">
        <f t="shared" si="1026"/>
        <v/>
      </c>
      <c r="AF507" s="74" t="str">
        <f t="shared" si="1026"/>
        <v/>
      </c>
      <c r="AG507" s="74" t="str">
        <f t="shared" si="1026"/>
        <v/>
      </c>
    </row>
    <row r="508" spans="1:40" s="62" customFormat="1" ht="22.5">
      <c r="A508" s="75" t="s">
        <v>535</v>
      </c>
      <c r="B508" s="24" t="s">
        <v>536</v>
      </c>
      <c r="C508" s="77" t="s">
        <v>95</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f t="shared" si="1027"/>
        <v>0</v>
      </c>
      <c r="T508" s="78">
        <f t="shared" si="1027"/>
        <v>0</v>
      </c>
      <c r="U508" s="78">
        <f t="shared" si="1027"/>
        <v>0</v>
      </c>
      <c r="V508" s="78">
        <f t="shared" si="1027"/>
        <v>0</v>
      </c>
      <c r="W508" s="78">
        <f t="shared" si="1027"/>
        <v>0</v>
      </c>
      <c r="X508" s="78">
        <f t="shared" si="1027"/>
        <v>0</v>
      </c>
      <c r="Y508" s="78">
        <f t="shared" si="1027"/>
        <v>0</v>
      </c>
      <c r="Z508" s="78">
        <f t="shared" si="1027"/>
        <v>0</v>
      </c>
      <c r="AA508" s="78">
        <f t="shared" si="1027"/>
        <v>0</v>
      </c>
      <c r="AB508" s="78">
        <f t="shared" si="1027"/>
        <v>0</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537</v>
      </c>
      <c r="B509" s="24" t="s">
        <v>538</v>
      </c>
      <c r="C509" s="77" t="s">
        <v>95</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f t="shared" si="1028"/>
        <v>0</v>
      </c>
      <c r="T509" s="78">
        <f t="shared" si="1028"/>
        <v>0</v>
      </c>
      <c r="U509" s="78">
        <f t="shared" si="1028"/>
        <v>0</v>
      </c>
      <c r="V509" s="78">
        <f t="shared" si="1028"/>
        <v>0</v>
      </c>
      <c r="W509" s="78">
        <f t="shared" si="1028"/>
        <v>0</v>
      </c>
      <c r="X509" s="78">
        <f t="shared" si="1028"/>
        <v>0</v>
      </c>
      <c r="Y509" s="78">
        <f t="shared" si="1028"/>
        <v>0</v>
      </c>
      <c r="Z509" s="78">
        <f t="shared" si="1028"/>
        <v>0</v>
      </c>
      <c r="AA509" s="78">
        <f t="shared" si="1028"/>
        <v>0</v>
      </c>
      <c r="AB509" s="78">
        <f t="shared" si="1028"/>
        <v>0</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539</v>
      </c>
      <c r="B510" s="24" t="s">
        <v>540</v>
      </c>
      <c r="C510" s="77" t="s">
        <v>95</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f t="shared" si="1029"/>
        <v>0</v>
      </c>
      <c r="T510" s="78">
        <f t="shared" si="1029"/>
        <v>0</v>
      </c>
      <c r="U510" s="78">
        <f t="shared" si="1029"/>
        <v>0</v>
      </c>
      <c r="V510" s="78">
        <f t="shared" si="1029"/>
        <v>0</v>
      </c>
      <c r="W510" s="78">
        <f t="shared" si="1029"/>
        <v>0</v>
      </c>
      <c r="X510" s="78">
        <f t="shared" si="1029"/>
        <v>0</v>
      </c>
      <c r="Y510" s="78">
        <f t="shared" si="1029"/>
        <v>0</v>
      </c>
      <c r="Z510" s="78">
        <f t="shared" si="1029"/>
        <v>0</v>
      </c>
      <c r="AA510" s="78">
        <f t="shared" si="1029"/>
        <v>0</v>
      </c>
      <c r="AB510" s="78">
        <f t="shared" si="1029"/>
        <v>0</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541</v>
      </c>
      <c r="B511" s="24" t="s">
        <v>542</v>
      </c>
      <c r="C511" s="77" t="s">
        <v>95</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f t="shared" si="1030"/>
        <v>0</v>
      </c>
      <c r="T511" s="78">
        <f t="shared" si="1030"/>
        <v>0</v>
      </c>
      <c r="U511" s="78">
        <f t="shared" si="1030"/>
        <v>0</v>
      </c>
      <c r="V511" s="78">
        <f t="shared" si="1030"/>
        <v>0</v>
      </c>
      <c r="W511" s="78">
        <f t="shared" si="1030"/>
        <v>0</v>
      </c>
      <c r="X511" s="78">
        <f t="shared" si="1030"/>
        <v>0</v>
      </c>
      <c r="Y511" s="78">
        <f t="shared" si="1030"/>
        <v>0</v>
      </c>
      <c r="Z511" s="78">
        <f t="shared" si="1030"/>
        <v>0</v>
      </c>
      <c r="AA511" s="78">
        <f t="shared" si="1030"/>
        <v>0</v>
      </c>
      <c r="AB511" s="78">
        <f t="shared" si="1030"/>
        <v>0</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543</v>
      </c>
      <c r="B512" s="24" t="s">
        <v>544</v>
      </c>
      <c r="C512" s="77" t="s">
        <v>95</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f t="shared" si="1031"/>
        <v>0</v>
      </c>
      <c r="T512" s="78">
        <f t="shared" si="1031"/>
        <v>0</v>
      </c>
      <c r="U512" s="78">
        <f t="shared" si="1031"/>
        <v>0</v>
      </c>
      <c r="V512" s="78">
        <f t="shared" si="1031"/>
        <v>0</v>
      </c>
      <c r="W512" s="78">
        <f t="shared" si="1031"/>
        <v>0</v>
      </c>
      <c r="X512" s="78">
        <f t="shared" si="1031"/>
        <v>0</v>
      </c>
      <c r="Y512" s="78">
        <f t="shared" si="1031"/>
        <v>0</v>
      </c>
      <c r="Z512" s="78">
        <f t="shared" si="1031"/>
        <v>0</v>
      </c>
      <c r="AA512" s="78">
        <f t="shared" si="1031"/>
        <v>0</v>
      </c>
      <c r="AB512" s="78">
        <f t="shared" si="1031"/>
        <v>0</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98</v>
      </c>
      <c r="B513" s="234" t="s">
        <v>545</v>
      </c>
      <c r="C513" s="132" t="s">
        <v>95</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f t="shared" si="1032"/>
        <v>0</v>
      </c>
      <c r="T513" s="235">
        <f t="shared" si="1032"/>
        <v>0</v>
      </c>
      <c r="U513" s="235">
        <f t="shared" si="1032"/>
        <v>0</v>
      </c>
      <c r="V513" s="235">
        <f t="shared" si="1032"/>
        <v>0</v>
      </c>
      <c r="W513" s="235">
        <f t="shared" si="1032"/>
        <v>0</v>
      </c>
      <c r="X513" s="235">
        <f t="shared" si="1032"/>
        <v>0</v>
      </c>
      <c r="Y513" s="235">
        <f t="shared" si="1032"/>
        <v>0</v>
      </c>
      <c r="Z513" s="235">
        <f t="shared" si="1032"/>
        <v>0</v>
      </c>
      <c r="AA513" s="235">
        <f t="shared" si="1032"/>
        <v>0</v>
      </c>
      <c r="AB513" s="235">
        <f t="shared" si="1032"/>
        <v>0</v>
      </c>
      <c r="AC513" s="235" t="str">
        <f t="shared" si="1032"/>
        <v/>
      </c>
      <c r="AD513" s="235" t="str">
        <f t="shared" si="1032"/>
        <v/>
      </c>
      <c r="AE513" s="235" t="str">
        <f t="shared" si="1032"/>
        <v/>
      </c>
      <c r="AF513" s="235" t="str">
        <f t="shared" si="1032"/>
        <v/>
      </c>
      <c r="AG513" s="235" t="str">
        <f t="shared" si="1032"/>
        <v/>
      </c>
    </row>
    <row r="514" spans="1:40" s="62" customFormat="1">
      <c r="A514" s="71" t="s">
        <v>546</v>
      </c>
      <c r="B514" s="10" t="s">
        <v>547</v>
      </c>
      <c r="C514" s="73" t="s">
        <v>95</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f t="shared" si="1033"/>
        <v>0</v>
      </c>
      <c r="T514" s="74">
        <f t="shared" si="1033"/>
        <v>0</v>
      </c>
      <c r="U514" s="74">
        <f t="shared" si="1033"/>
        <v>0</v>
      </c>
      <c r="V514" s="74">
        <f t="shared" si="1033"/>
        <v>0</v>
      </c>
      <c r="W514" s="74">
        <f t="shared" si="1033"/>
        <v>0</v>
      </c>
      <c r="X514" s="74">
        <f t="shared" si="1033"/>
        <v>0</v>
      </c>
      <c r="Y514" s="74">
        <f t="shared" si="1033"/>
        <v>0</v>
      </c>
      <c r="Z514" s="74">
        <f t="shared" si="1033"/>
        <v>0</v>
      </c>
      <c r="AA514" s="74">
        <f t="shared" si="1033"/>
        <v>0</v>
      </c>
      <c r="AB514" s="74">
        <f t="shared" si="1033"/>
        <v>0</v>
      </c>
      <c r="AC514" s="74" t="str">
        <f t="shared" si="1033"/>
        <v/>
      </c>
      <c r="AD514" s="74" t="str">
        <f t="shared" si="1033"/>
        <v/>
      </c>
      <c r="AE514" s="74" t="str">
        <f t="shared" si="1033"/>
        <v/>
      </c>
      <c r="AF514" s="74" t="str">
        <f t="shared" si="1033"/>
        <v/>
      </c>
      <c r="AG514" s="74" t="str">
        <f t="shared" si="1033"/>
        <v/>
      </c>
    </row>
    <row r="515" spans="1:40" s="62" customFormat="1">
      <c r="A515" s="75" t="s">
        <v>548</v>
      </c>
      <c r="B515" s="24" t="s">
        <v>549</v>
      </c>
      <c r="C515" s="77" t="s">
        <v>95</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f t="shared" si="1034"/>
        <v>0</v>
      </c>
      <c r="T515" s="78">
        <f t="shared" si="1034"/>
        <v>0</v>
      </c>
      <c r="U515" s="78">
        <f t="shared" si="1034"/>
        <v>0</v>
      </c>
      <c r="V515" s="78">
        <f t="shared" si="1034"/>
        <v>0</v>
      </c>
      <c r="W515" s="78">
        <f t="shared" si="1034"/>
        <v>0</v>
      </c>
      <c r="X515" s="78">
        <f t="shared" si="1034"/>
        <v>0</v>
      </c>
      <c r="Y515" s="78">
        <f t="shared" si="1034"/>
        <v>0</v>
      </c>
      <c r="Z515" s="78">
        <f t="shared" si="1034"/>
        <v>0</v>
      </c>
      <c r="AA515" s="78">
        <f t="shared" si="1034"/>
        <v>0</v>
      </c>
      <c r="AB515" s="78">
        <f t="shared" si="1034"/>
        <v>0</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550</v>
      </c>
      <c r="B516" s="24" t="s">
        <v>551</v>
      </c>
      <c r="C516" s="77" t="s">
        <v>95</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f t="shared" si="1035"/>
        <v>0</v>
      </c>
      <c r="T516" s="78">
        <f t="shared" si="1035"/>
        <v>0</v>
      </c>
      <c r="U516" s="78">
        <f t="shared" si="1035"/>
        <v>0</v>
      </c>
      <c r="V516" s="78">
        <f t="shared" si="1035"/>
        <v>0</v>
      </c>
      <c r="W516" s="78">
        <f t="shared" si="1035"/>
        <v>0</v>
      </c>
      <c r="X516" s="78">
        <f t="shared" si="1035"/>
        <v>0</v>
      </c>
      <c r="Y516" s="78">
        <f t="shared" si="1035"/>
        <v>0</v>
      </c>
      <c r="Z516" s="78">
        <f t="shared" si="1035"/>
        <v>0</v>
      </c>
      <c r="AA516" s="78">
        <f t="shared" si="1035"/>
        <v>0</v>
      </c>
      <c r="AB516" s="78">
        <f t="shared" si="1035"/>
        <v>0</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116</v>
      </c>
      <c r="B517" s="234" t="s">
        <v>213</v>
      </c>
      <c r="C517" s="132" t="s">
        <v>95</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f t="shared" si="1036"/>
        <v>0</v>
      </c>
      <c r="T517" s="235">
        <f t="shared" si="1036"/>
        <v>0</v>
      </c>
      <c r="U517" s="235">
        <f t="shared" si="1036"/>
        <v>0</v>
      </c>
      <c r="V517" s="235">
        <f t="shared" si="1036"/>
        <v>0</v>
      </c>
      <c r="W517" s="235">
        <f t="shared" si="1036"/>
        <v>0</v>
      </c>
      <c r="X517" s="235">
        <f t="shared" si="1036"/>
        <v>0</v>
      </c>
      <c r="Y517" s="235">
        <f t="shared" si="1036"/>
        <v>0</v>
      </c>
      <c r="Z517" s="235">
        <f t="shared" si="1036"/>
        <v>0</v>
      </c>
      <c r="AA517" s="235">
        <f t="shared" si="1036"/>
        <v>0</v>
      </c>
      <c r="AB517" s="235">
        <f t="shared" si="1036"/>
        <v>0</v>
      </c>
      <c r="AC517" s="235" t="str">
        <f t="shared" si="1036"/>
        <v/>
      </c>
      <c r="AD517" s="235" t="str">
        <f t="shared" si="1036"/>
        <v/>
      </c>
      <c r="AE517" s="235" t="str">
        <f t="shared" si="1036"/>
        <v/>
      </c>
      <c r="AF517" s="235" t="str">
        <f t="shared" si="1036"/>
        <v/>
      </c>
      <c r="AG517" s="235" t="str">
        <f t="shared" si="1036"/>
        <v/>
      </c>
    </row>
    <row r="518" spans="1:40" s="62" customFormat="1">
      <c r="A518" s="75" t="s">
        <v>329</v>
      </c>
      <c r="B518" s="76" t="s">
        <v>552</v>
      </c>
      <c r="C518" s="77" t="s">
        <v>95</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f t="shared" si="1037"/>
        <v>0</v>
      </c>
      <c r="T518" s="78">
        <f t="shared" si="1037"/>
        <v>0</v>
      </c>
      <c r="U518" s="78">
        <f t="shared" si="1037"/>
        <v>0</v>
      </c>
      <c r="V518" s="78">
        <f t="shared" si="1037"/>
        <v>0</v>
      </c>
      <c r="W518" s="78">
        <f t="shared" si="1037"/>
        <v>0</v>
      </c>
      <c r="X518" s="78">
        <f t="shared" si="1037"/>
        <v>0</v>
      </c>
      <c r="Y518" s="78">
        <f t="shared" si="1037"/>
        <v>0</v>
      </c>
      <c r="Z518" s="78">
        <f t="shared" si="1037"/>
        <v>0</v>
      </c>
      <c r="AA518" s="78">
        <f t="shared" si="1037"/>
        <v>0</v>
      </c>
      <c r="AB518" s="78">
        <f t="shared" si="1037"/>
        <v>0</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c r="A519" s="75" t="s">
        <v>214</v>
      </c>
      <c r="B519" s="76" t="str">
        <f>IF(Dane!D271="","",Dane!D271)</f>
        <v>Oszczędność czasu użytkowników infrastruktury drogowej</v>
      </c>
      <c r="C519" s="77" t="str">
        <f>IF(Dane!E271="","",Dane!E271)</f>
        <v>zł/rok</v>
      </c>
      <c r="D519" s="78" t="str">
        <f>IF(Dane!F271="","",Dane!F271)</f>
        <v/>
      </c>
      <c r="E519" s="78" t="str">
        <f>IF(Dane!G271="","",Dane!G271)</f>
        <v/>
      </c>
      <c r="F519" s="78" t="str">
        <f>IF(Dane!H271="","",Dane!H271)</f>
        <v/>
      </c>
      <c r="G519" s="78" t="str">
        <f>IF(Dane!I271="","",Dane!I271)</f>
        <v/>
      </c>
      <c r="H519" s="78" t="str">
        <f>IF(Dane!J271="","",Dane!J271)</f>
        <v/>
      </c>
      <c r="I519" s="78" t="str">
        <f>IF(Dane!K271="","",Dane!K271)</f>
        <v/>
      </c>
      <c r="J519" s="78" t="str">
        <f>IF(Dane!L271="","",Dane!L271)</f>
        <v/>
      </c>
      <c r="K519" s="78" t="str">
        <f>IF(Dane!M271="","",Dane!M271)</f>
        <v/>
      </c>
      <c r="L519" s="78" t="str">
        <f>IF(Dane!N271="","",Dane!N271)</f>
        <v/>
      </c>
      <c r="M519" s="78" t="str">
        <f>IF(Dane!O271="","",Dane!O271)</f>
        <v/>
      </c>
      <c r="N519" s="78" t="str">
        <f>IF(Dane!P271="","",Dane!P271)</f>
        <v/>
      </c>
      <c r="O519" s="78" t="str">
        <f>IF(Dane!Q271="","",Dane!Q271)</f>
        <v/>
      </c>
      <c r="P519" s="78" t="str">
        <f>IF(Dane!R271="","",Dane!R271)</f>
        <v/>
      </c>
      <c r="Q519" s="78" t="str">
        <f>IF(Dane!S271="","",Dane!S271)</f>
        <v/>
      </c>
      <c r="R519" s="78" t="str">
        <f>IF(Dane!T271="","",Dane!T271)</f>
        <v/>
      </c>
      <c r="S519" s="78" t="str">
        <f>IF(Dane!U271="","",Dane!U271)</f>
        <v/>
      </c>
      <c r="T519" s="78" t="str">
        <f>IF(Dane!V271="","",Dane!V271)</f>
        <v/>
      </c>
      <c r="U519" s="78" t="str">
        <f>IF(Dane!W271="","",Dane!W271)</f>
        <v/>
      </c>
      <c r="V519" s="78" t="str">
        <f>IF(Dane!X271="","",Dane!X271)</f>
        <v/>
      </c>
      <c r="W519" s="78" t="str">
        <f>IF(Dane!Y271="","",Dane!Y271)</f>
        <v/>
      </c>
      <c r="X519" s="78" t="str">
        <f>IF(Dane!Z271="","",Dane!Z271)</f>
        <v/>
      </c>
      <c r="Y519" s="78" t="str">
        <f>IF(Dane!AA271="","",Dane!AA271)</f>
        <v/>
      </c>
      <c r="Z519" s="78" t="str">
        <f>IF(Dane!AB271="","",Dane!AB271)</f>
        <v/>
      </c>
      <c r="AA519" s="78" t="str">
        <f>IF(Dane!AC271="","",Dane!AC271)</f>
        <v/>
      </c>
      <c r="AB519" s="78" t="str">
        <f>IF(Dane!AD271="","",Dane!AD271)</f>
        <v/>
      </c>
      <c r="AC519" s="78" t="str">
        <f>IF(Dane!AE271="","",Dane!AE271)</f>
        <v/>
      </c>
      <c r="AD519" s="78" t="str">
        <f>IF(Dane!AF271="","",Dane!AF271)</f>
        <v/>
      </c>
      <c r="AE519" s="78" t="str">
        <f>IF(Dane!AG271="","",Dane!AG271)</f>
        <v/>
      </c>
      <c r="AF519" s="78" t="str">
        <f>IF(Dane!AH271="","",Dane!AH271)</f>
        <v/>
      </c>
      <c r="AG519" s="78" t="str">
        <f>IF(Dane!AI271="","",Dane!AI271)</f>
        <v/>
      </c>
      <c r="AH519" s="89"/>
      <c r="AI519" s="89"/>
      <c r="AJ519" s="88"/>
      <c r="AN519" s="67"/>
    </row>
    <row r="520" spans="1:40" s="62" customFormat="1">
      <c r="A520" s="75" t="s">
        <v>215</v>
      </c>
      <c r="B520" s="76" t="str">
        <f>IF(Dane!D272="","",Dane!D272)</f>
        <v>Obniżenie kosztów eksploatacji pojazdów</v>
      </c>
      <c r="C520" s="77" t="str">
        <f>IF(Dane!E272="","",Dane!E272)</f>
        <v>zł/rok</v>
      </c>
      <c r="D520" s="78" t="str">
        <f>IF(Dane!F272="","",Dane!F272)</f>
        <v/>
      </c>
      <c r="E520" s="78" t="str">
        <f>IF(Dane!G272="","",Dane!G272)</f>
        <v/>
      </c>
      <c r="F520" s="78" t="str">
        <f>IF(Dane!H272="","",Dane!H272)</f>
        <v/>
      </c>
      <c r="G520" s="78" t="str">
        <f>IF(Dane!I272="","",Dane!I272)</f>
        <v/>
      </c>
      <c r="H520" s="78" t="str">
        <f>IF(Dane!J272="","",Dane!J272)</f>
        <v/>
      </c>
      <c r="I520" s="78" t="str">
        <f>IF(Dane!K272="","",Dane!K272)</f>
        <v/>
      </c>
      <c r="J520" s="78" t="str">
        <f>IF(Dane!L272="","",Dane!L272)</f>
        <v/>
      </c>
      <c r="K520" s="78" t="str">
        <f>IF(Dane!M272="","",Dane!M272)</f>
        <v/>
      </c>
      <c r="L520" s="78" t="str">
        <f>IF(Dane!N272="","",Dane!N272)</f>
        <v/>
      </c>
      <c r="M520" s="78" t="str">
        <f>IF(Dane!O272="","",Dane!O272)</f>
        <v/>
      </c>
      <c r="N520" s="78" t="str">
        <f>IF(Dane!P272="","",Dane!P272)</f>
        <v/>
      </c>
      <c r="O520" s="78" t="str">
        <f>IF(Dane!Q272="","",Dane!Q272)</f>
        <v/>
      </c>
      <c r="P520" s="78" t="str">
        <f>IF(Dane!R272="","",Dane!R272)</f>
        <v/>
      </c>
      <c r="Q520" s="78" t="str">
        <f>IF(Dane!S272="","",Dane!S272)</f>
        <v/>
      </c>
      <c r="R520" s="78" t="str">
        <f>IF(Dane!T272="","",Dane!T272)</f>
        <v/>
      </c>
      <c r="S520" s="78" t="str">
        <f>IF(Dane!U272="","",Dane!U272)</f>
        <v/>
      </c>
      <c r="T520" s="78" t="str">
        <f>IF(Dane!V272="","",Dane!V272)</f>
        <v/>
      </c>
      <c r="U520" s="78" t="str">
        <f>IF(Dane!W272="","",Dane!W272)</f>
        <v/>
      </c>
      <c r="V520" s="78" t="str">
        <f>IF(Dane!X272="","",Dane!X272)</f>
        <v/>
      </c>
      <c r="W520" s="78" t="str">
        <f>IF(Dane!Y272="","",Dane!Y272)</f>
        <v/>
      </c>
      <c r="X520" s="78" t="str">
        <f>IF(Dane!Z272="","",Dane!Z272)</f>
        <v/>
      </c>
      <c r="Y520" s="78" t="str">
        <f>IF(Dane!AA272="","",Dane!AA272)</f>
        <v/>
      </c>
      <c r="Z520" s="78" t="str">
        <f>IF(Dane!AB272="","",Dane!AB272)</f>
        <v/>
      </c>
      <c r="AA520" s="78" t="str">
        <f>IF(Dane!AC272="","",Dane!AC272)</f>
        <v/>
      </c>
      <c r="AB520" s="78" t="str">
        <f>IF(Dane!AD272="","",Dane!AD272)</f>
        <v/>
      </c>
      <c r="AC520" s="78" t="str">
        <f>IF(Dane!AE272="","",Dane!AE272)</f>
        <v/>
      </c>
      <c r="AD520" s="78" t="str">
        <f>IF(Dane!AF272="","",Dane!AF272)</f>
        <v/>
      </c>
      <c r="AE520" s="78" t="str">
        <f>IF(Dane!AG272="","",Dane!AG272)</f>
        <v/>
      </c>
      <c r="AF520" s="78" t="str">
        <f>IF(Dane!AH272="","",Dane!AH272)</f>
        <v/>
      </c>
      <c r="AG520" s="78" t="str">
        <f>IF(Dane!AI272="","",Dane!AI272)</f>
        <v/>
      </c>
      <c r="AH520" s="89"/>
      <c r="AI520" s="89"/>
      <c r="AJ520" s="88"/>
      <c r="AN520" s="67"/>
    </row>
    <row r="521" spans="1:40" s="62" customFormat="1">
      <c r="A521" s="75" t="s">
        <v>216</v>
      </c>
      <c r="B521" s="76" t="str">
        <f>IF(Dane!D273="","",Dane!D273)</f>
        <v>Oszczędności kosztów wypadków drogowych</v>
      </c>
      <c r="C521" s="77" t="str">
        <f>IF(Dane!E273="","",Dane!E273)</f>
        <v>zł/rok</v>
      </c>
      <c r="D521" s="78" t="str">
        <f>IF(Dane!F273="","",Dane!F273)</f>
        <v/>
      </c>
      <c r="E521" s="78" t="str">
        <f>IF(Dane!G273="","",Dane!G273)</f>
        <v/>
      </c>
      <c r="F521" s="78" t="str">
        <f>IF(Dane!H273="","",Dane!H273)</f>
        <v/>
      </c>
      <c r="G521" s="78" t="str">
        <f>IF(Dane!I273="","",Dane!I273)</f>
        <v/>
      </c>
      <c r="H521" s="78" t="str">
        <f>IF(Dane!J273="","",Dane!J273)</f>
        <v/>
      </c>
      <c r="I521" s="78" t="str">
        <f>IF(Dane!K273="","",Dane!K273)</f>
        <v/>
      </c>
      <c r="J521" s="78" t="str">
        <f>IF(Dane!L273="","",Dane!L273)</f>
        <v/>
      </c>
      <c r="K521" s="78" t="str">
        <f>IF(Dane!M273="","",Dane!M273)</f>
        <v/>
      </c>
      <c r="L521" s="78" t="str">
        <f>IF(Dane!N273="","",Dane!N273)</f>
        <v/>
      </c>
      <c r="M521" s="78" t="str">
        <f>IF(Dane!O273="","",Dane!O273)</f>
        <v/>
      </c>
      <c r="N521" s="78" t="str">
        <f>IF(Dane!P273="","",Dane!P273)</f>
        <v/>
      </c>
      <c r="O521" s="78" t="str">
        <f>IF(Dane!Q273="","",Dane!Q273)</f>
        <v/>
      </c>
      <c r="P521" s="78" t="str">
        <f>IF(Dane!R273="","",Dane!R273)</f>
        <v/>
      </c>
      <c r="Q521" s="78" t="str">
        <f>IF(Dane!S273="","",Dane!S273)</f>
        <v/>
      </c>
      <c r="R521" s="78" t="str">
        <f>IF(Dane!T273="","",Dane!T273)</f>
        <v/>
      </c>
      <c r="S521" s="78" t="str">
        <f>IF(Dane!U273="","",Dane!U273)</f>
        <v/>
      </c>
      <c r="T521" s="78" t="str">
        <f>IF(Dane!V273="","",Dane!V273)</f>
        <v/>
      </c>
      <c r="U521" s="78" t="str">
        <f>IF(Dane!W273="","",Dane!W273)</f>
        <v/>
      </c>
      <c r="V521" s="78" t="str">
        <f>IF(Dane!X273="","",Dane!X273)</f>
        <v/>
      </c>
      <c r="W521" s="78" t="str">
        <f>IF(Dane!Y273="","",Dane!Y273)</f>
        <v/>
      </c>
      <c r="X521" s="78" t="str">
        <f>IF(Dane!Z273="","",Dane!Z273)</f>
        <v/>
      </c>
      <c r="Y521" s="78" t="str">
        <f>IF(Dane!AA273="","",Dane!AA273)</f>
        <v/>
      </c>
      <c r="Z521" s="78" t="str">
        <f>IF(Dane!AB273="","",Dane!AB273)</f>
        <v/>
      </c>
      <c r="AA521" s="78" t="str">
        <f>IF(Dane!AC273="","",Dane!AC273)</f>
        <v/>
      </c>
      <c r="AB521" s="78" t="str">
        <f>IF(Dane!AD273="","",Dane!AD273)</f>
        <v/>
      </c>
      <c r="AC521" s="78" t="str">
        <f>IF(Dane!AE273="","",Dane!AE273)</f>
        <v/>
      </c>
      <c r="AD521" s="78" t="str">
        <f>IF(Dane!AF273="","",Dane!AF273)</f>
        <v/>
      </c>
      <c r="AE521" s="78" t="str">
        <f>IF(Dane!AG273="","",Dane!AG273)</f>
        <v/>
      </c>
      <c r="AF521" s="78" t="str">
        <f>IF(Dane!AH273="","",Dane!AH273)</f>
        <v/>
      </c>
      <c r="AG521" s="78" t="str">
        <f>IF(Dane!AI273="","",Dane!AI273)</f>
        <v/>
      </c>
      <c r="AH521" s="89"/>
      <c r="AI521" s="89"/>
      <c r="AJ521" s="88"/>
      <c r="AN521" s="67"/>
    </row>
    <row r="522" spans="1:40" s="62" customFormat="1" ht="22.5">
      <c r="A522" s="75" t="s">
        <v>217</v>
      </c>
      <c r="B522" s="76" t="str">
        <f>IF(Dane!D274="","",Dane!D274)</f>
        <v>Zmniejszenie kosztów zanieczyszczenia powietrza (emisji gazów cieplarnianych (tj. CO2, CH4) i innych niż cieplarniane)</v>
      </c>
      <c r="C522" s="77" t="str">
        <f>IF(Dane!E274="","",Dane!E274)</f>
        <v>zł/rok</v>
      </c>
      <c r="D522" s="78" t="str">
        <f>IF(Dane!F274="","",Dane!F274)</f>
        <v/>
      </c>
      <c r="E522" s="78" t="str">
        <f>IF(Dane!G274="","",Dane!G274)</f>
        <v/>
      </c>
      <c r="F522" s="78" t="str">
        <f>IF(Dane!H274="","",Dane!H274)</f>
        <v/>
      </c>
      <c r="G522" s="78" t="str">
        <f>IF(Dane!I274="","",Dane!I274)</f>
        <v/>
      </c>
      <c r="H522" s="78" t="str">
        <f>IF(Dane!J274="","",Dane!J274)</f>
        <v/>
      </c>
      <c r="I522" s="78" t="str">
        <f>IF(Dane!K274="","",Dane!K274)</f>
        <v/>
      </c>
      <c r="J522" s="78" t="str">
        <f>IF(Dane!L274="","",Dane!L274)</f>
        <v/>
      </c>
      <c r="K522" s="78" t="str">
        <f>IF(Dane!M274="","",Dane!M274)</f>
        <v/>
      </c>
      <c r="L522" s="78" t="str">
        <f>IF(Dane!N274="","",Dane!N274)</f>
        <v/>
      </c>
      <c r="M522" s="78" t="str">
        <f>IF(Dane!O274="","",Dane!O274)</f>
        <v/>
      </c>
      <c r="N522" s="78" t="str">
        <f>IF(Dane!P274="","",Dane!P274)</f>
        <v/>
      </c>
      <c r="O522" s="78" t="str">
        <f>IF(Dane!Q274="","",Dane!Q274)</f>
        <v/>
      </c>
      <c r="P522" s="78" t="str">
        <f>IF(Dane!R274="","",Dane!R274)</f>
        <v/>
      </c>
      <c r="Q522" s="78" t="str">
        <f>IF(Dane!S274="","",Dane!S274)</f>
        <v/>
      </c>
      <c r="R522" s="78" t="str">
        <f>IF(Dane!T274="","",Dane!T274)</f>
        <v/>
      </c>
      <c r="S522" s="78" t="str">
        <f>IF(Dane!U274="","",Dane!U274)</f>
        <v/>
      </c>
      <c r="T522" s="78" t="str">
        <f>IF(Dane!V274="","",Dane!V274)</f>
        <v/>
      </c>
      <c r="U522" s="78" t="str">
        <f>IF(Dane!W274="","",Dane!W274)</f>
        <v/>
      </c>
      <c r="V522" s="78" t="str">
        <f>IF(Dane!X274="","",Dane!X274)</f>
        <v/>
      </c>
      <c r="W522" s="78" t="str">
        <f>IF(Dane!Y274="","",Dane!Y274)</f>
        <v/>
      </c>
      <c r="X522" s="78" t="str">
        <f>IF(Dane!Z274="","",Dane!Z274)</f>
        <v/>
      </c>
      <c r="Y522" s="78" t="str">
        <f>IF(Dane!AA274="","",Dane!AA274)</f>
        <v/>
      </c>
      <c r="Z522" s="78" t="str">
        <f>IF(Dane!AB274="","",Dane!AB274)</f>
        <v/>
      </c>
      <c r="AA522" s="78" t="str">
        <f>IF(Dane!AC274="","",Dane!AC274)</f>
        <v/>
      </c>
      <c r="AB522" s="78" t="str">
        <f>IF(Dane!AD274="","",Dane!AD274)</f>
        <v/>
      </c>
      <c r="AC522" s="78" t="str">
        <f>IF(Dane!AE274="","",Dane!AE274)</f>
        <v/>
      </c>
      <c r="AD522" s="78" t="str">
        <f>IF(Dane!AF274="","",Dane!AF274)</f>
        <v/>
      </c>
      <c r="AE522" s="78" t="str">
        <f>IF(Dane!AG274="","",Dane!AG274)</f>
        <v/>
      </c>
      <c r="AF522" s="78" t="str">
        <f>IF(Dane!AH274="","",Dane!AH274)</f>
        <v/>
      </c>
      <c r="AG522" s="78" t="str">
        <f>IF(Dane!AI274="","",Dane!AI274)</f>
        <v/>
      </c>
      <c r="AH522" s="89"/>
      <c r="AI522" s="89"/>
      <c r="AJ522" s="88"/>
      <c r="AN522" s="67"/>
    </row>
    <row r="523" spans="1:40" s="62" customFormat="1">
      <c r="A523" s="75" t="s">
        <v>218</v>
      </c>
      <c r="B523" s="76" t="str">
        <f>IF(Dane!D275="","",Dane!D275)</f>
        <v>Zmniejszenie uciążliwości, hałasu i nieprzyjemnych zapachów</v>
      </c>
      <c r="C523" s="77" t="str">
        <f>IF(Dane!E275="","",Dane!E275)</f>
        <v>zł/rok</v>
      </c>
      <c r="D523" s="78" t="str">
        <f>IF(Dane!F275="","",Dane!F275)</f>
        <v/>
      </c>
      <c r="E523" s="78" t="str">
        <f>IF(Dane!G275="","",Dane!G275)</f>
        <v/>
      </c>
      <c r="F523" s="78" t="str">
        <f>IF(Dane!H275="","",Dane!H275)</f>
        <v/>
      </c>
      <c r="G523" s="78" t="str">
        <f>IF(Dane!I275="","",Dane!I275)</f>
        <v/>
      </c>
      <c r="H523" s="78" t="str">
        <f>IF(Dane!J275="","",Dane!J275)</f>
        <v/>
      </c>
      <c r="I523" s="78" t="str">
        <f>IF(Dane!K275="","",Dane!K275)</f>
        <v/>
      </c>
      <c r="J523" s="78" t="str">
        <f>IF(Dane!L275="","",Dane!L275)</f>
        <v/>
      </c>
      <c r="K523" s="78" t="str">
        <f>IF(Dane!M275="","",Dane!M275)</f>
        <v/>
      </c>
      <c r="L523" s="78" t="str">
        <f>IF(Dane!N275="","",Dane!N275)</f>
        <v/>
      </c>
      <c r="M523" s="78" t="str">
        <f>IF(Dane!O275="","",Dane!O275)</f>
        <v/>
      </c>
      <c r="N523" s="78" t="str">
        <f>IF(Dane!P275="","",Dane!P275)</f>
        <v/>
      </c>
      <c r="O523" s="78" t="str">
        <f>IF(Dane!Q275="","",Dane!Q275)</f>
        <v/>
      </c>
      <c r="P523" s="78" t="str">
        <f>IF(Dane!R275="","",Dane!R275)</f>
        <v/>
      </c>
      <c r="Q523" s="78" t="str">
        <f>IF(Dane!S275="","",Dane!S275)</f>
        <v/>
      </c>
      <c r="R523" s="78" t="str">
        <f>IF(Dane!T275="","",Dane!T275)</f>
        <v/>
      </c>
      <c r="S523" s="78" t="str">
        <f>IF(Dane!U275="","",Dane!U275)</f>
        <v/>
      </c>
      <c r="T523" s="78" t="str">
        <f>IF(Dane!V275="","",Dane!V275)</f>
        <v/>
      </c>
      <c r="U523" s="78" t="str">
        <f>IF(Dane!W275="","",Dane!W275)</f>
        <v/>
      </c>
      <c r="V523" s="78" t="str">
        <f>IF(Dane!X275="","",Dane!X275)</f>
        <v/>
      </c>
      <c r="W523" s="78" t="str">
        <f>IF(Dane!Y275="","",Dane!Y275)</f>
        <v/>
      </c>
      <c r="X523" s="78" t="str">
        <f>IF(Dane!Z275="","",Dane!Z275)</f>
        <v/>
      </c>
      <c r="Y523" s="78" t="str">
        <f>IF(Dane!AA275="","",Dane!AA275)</f>
        <v/>
      </c>
      <c r="Z523" s="78" t="str">
        <f>IF(Dane!AB275="","",Dane!AB275)</f>
        <v/>
      </c>
      <c r="AA523" s="78" t="str">
        <f>IF(Dane!AC275="","",Dane!AC275)</f>
        <v/>
      </c>
      <c r="AB523" s="78" t="str">
        <f>IF(Dane!AD275="","",Dane!AD275)</f>
        <v/>
      </c>
      <c r="AC523" s="78" t="str">
        <f>IF(Dane!AE275="","",Dane!AE275)</f>
        <v/>
      </c>
      <c r="AD523" s="78" t="str">
        <f>IF(Dane!AF275="","",Dane!AF275)</f>
        <v/>
      </c>
      <c r="AE523" s="78" t="str">
        <f>IF(Dane!AG275="","",Dane!AG275)</f>
        <v/>
      </c>
      <c r="AF523" s="78" t="str">
        <f>IF(Dane!AH275="","",Dane!AH275)</f>
        <v/>
      </c>
      <c r="AG523" s="78" t="str">
        <f>IF(Dane!AI275="","",Dane!AI275)</f>
        <v/>
      </c>
      <c r="AH523" s="89"/>
      <c r="AI523" s="89"/>
      <c r="AJ523" s="88"/>
      <c r="AN523" s="67"/>
    </row>
    <row r="524" spans="1:40" s="62" customFormat="1">
      <c r="A524" s="75" t="s">
        <v>219</v>
      </c>
      <c r="B524" s="76" t="str">
        <f>IF(Dane!D276="","",Dane!D276)</f>
        <v>Zmniejszenie kosztów zmian klimatu</v>
      </c>
      <c r="C524" s="77" t="str">
        <f>IF(Dane!E276="","",Dane!E276)</f>
        <v>zł/rok</v>
      </c>
      <c r="D524" s="78" t="str">
        <f>IF(Dane!F276="","",Dane!F276)</f>
        <v/>
      </c>
      <c r="E524" s="78" t="str">
        <f>IF(Dane!G276="","",Dane!G276)</f>
        <v/>
      </c>
      <c r="F524" s="78" t="str">
        <f>IF(Dane!H276="","",Dane!H276)</f>
        <v/>
      </c>
      <c r="G524" s="78" t="str">
        <f>IF(Dane!I276="","",Dane!I276)</f>
        <v/>
      </c>
      <c r="H524" s="78" t="str">
        <f>IF(Dane!J276="","",Dane!J276)</f>
        <v/>
      </c>
      <c r="I524" s="78" t="str">
        <f>IF(Dane!K276="","",Dane!K276)</f>
        <v/>
      </c>
      <c r="J524" s="78" t="str">
        <f>IF(Dane!L276="","",Dane!L276)</f>
        <v/>
      </c>
      <c r="K524" s="78" t="str">
        <f>IF(Dane!M276="","",Dane!M276)</f>
        <v/>
      </c>
      <c r="L524" s="78" t="str">
        <f>IF(Dane!N276="","",Dane!N276)</f>
        <v/>
      </c>
      <c r="M524" s="78" t="str">
        <f>IF(Dane!O276="","",Dane!O276)</f>
        <v/>
      </c>
      <c r="N524" s="78" t="str">
        <f>IF(Dane!P276="","",Dane!P276)</f>
        <v/>
      </c>
      <c r="O524" s="78" t="str">
        <f>IF(Dane!Q276="","",Dane!Q276)</f>
        <v/>
      </c>
      <c r="P524" s="78" t="str">
        <f>IF(Dane!R276="","",Dane!R276)</f>
        <v/>
      </c>
      <c r="Q524" s="78" t="str">
        <f>IF(Dane!S276="","",Dane!S276)</f>
        <v/>
      </c>
      <c r="R524" s="78" t="str">
        <f>IF(Dane!T276="","",Dane!T276)</f>
        <v/>
      </c>
      <c r="S524" s="78" t="str">
        <f>IF(Dane!U276="","",Dane!U276)</f>
        <v/>
      </c>
      <c r="T524" s="78" t="str">
        <f>IF(Dane!V276="","",Dane!V276)</f>
        <v/>
      </c>
      <c r="U524" s="78" t="str">
        <f>IF(Dane!W276="","",Dane!W276)</f>
        <v/>
      </c>
      <c r="V524" s="78" t="str">
        <f>IF(Dane!X276="","",Dane!X276)</f>
        <v/>
      </c>
      <c r="W524" s="78" t="str">
        <f>IF(Dane!Y276="","",Dane!Y276)</f>
        <v/>
      </c>
      <c r="X524" s="78" t="str">
        <f>IF(Dane!Z276="","",Dane!Z276)</f>
        <v/>
      </c>
      <c r="Y524" s="78" t="str">
        <f>IF(Dane!AA276="","",Dane!AA276)</f>
        <v/>
      </c>
      <c r="Z524" s="78" t="str">
        <f>IF(Dane!AB276="","",Dane!AB276)</f>
        <v/>
      </c>
      <c r="AA524" s="78" t="str">
        <f>IF(Dane!AC276="","",Dane!AC276)</f>
        <v/>
      </c>
      <c r="AB524" s="78" t="str">
        <f>IF(Dane!AD276="","",Dane!AD276)</f>
        <v/>
      </c>
      <c r="AC524" s="78" t="str">
        <f>IF(Dane!AE276="","",Dane!AE276)</f>
        <v/>
      </c>
      <c r="AD524" s="78" t="str">
        <f>IF(Dane!AF276="","",Dane!AF276)</f>
        <v/>
      </c>
      <c r="AE524" s="78" t="str">
        <f>IF(Dane!AG276="","",Dane!AG276)</f>
        <v/>
      </c>
      <c r="AF524" s="78" t="str">
        <f>IF(Dane!AH276="","",Dane!AH276)</f>
        <v/>
      </c>
      <c r="AG524" s="78" t="str">
        <f>IF(Dane!AI276="","",Dane!AI276)</f>
        <v/>
      </c>
      <c r="AH524" s="89"/>
      <c r="AI524" s="89"/>
      <c r="AJ524" s="88"/>
      <c r="AN524" s="67"/>
    </row>
    <row r="525" spans="1:40" s="62" customFormat="1">
      <c r="A525" s="75" t="s">
        <v>220</v>
      </c>
      <c r="B525" s="76" t="str">
        <f>IF(Dane!D277="","",Dane!D277)</f>
        <v>Zmniejszenie kosztów eksploatacji i utrzymania infrastruktury</v>
      </c>
      <c r="C525" s="77" t="str">
        <f>IF(Dane!E277="","",Dane!E277)</f>
        <v>EPC</v>
      </c>
      <c r="D525" s="78" t="str">
        <f>IF(Dane!F277="","",Dane!F277)</f>
        <v/>
      </c>
      <c r="E525" s="78" t="str">
        <f>IF(Dane!G277="","",Dane!G277)</f>
        <v/>
      </c>
      <c r="F525" s="78" t="str">
        <f>IF(Dane!H277="","",Dane!H277)</f>
        <v/>
      </c>
      <c r="G525" s="78" t="str">
        <f>IF(Dane!I277="","",Dane!I277)</f>
        <v/>
      </c>
      <c r="H525" s="78" t="str">
        <f>IF(Dane!J277="","",Dane!J277)</f>
        <v/>
      </c>
      <c r="I525" s="78" t="str">
        <f>IF(Dane!K277="","",Dane!K277)</f>
        <v/>
      </c>
      <c r="J525" s="78" t="str">
        <f>IF(Dane!L277="","",Dane!L277)</f>
        <v/>
      </c>
      <c r="K525" s="78" t="str">
        <f>IF(Dane!M277="","",Dane!M277)</f>
        <v/>
      </c>
      <c r="L525" s="78" t="str">
        <f>IF(Dane!N277="","",Dane!N277)</f>
        <v/>
      </c>
      <c r="M525" s="78" t="str">
        <f>IF(Dane!O277="","",Dane!O277)</f>
        <v/>
      </c>
      <c r="N525" s="78" t="str">
        <f>IF(Dane!P277="","",Dane!P277)</f>
        <v/>
      </c>
      <c r="O525" s="78" t="str">
        <f>IF(Dane!Q277="","",Dane!Q277)</f>
        <v/>
      </c>
      <c r="P525" s="78" t="str">
        <f>IF(Dane!R277="","",Dane!R277)</f>
        <v/>
      </c>
      <c r="Q525" s="78" t="str">
        <f>IF(Dane!S277="","",Dane!S277)</f>
        <v/>
      </c>
      <c r="R525" s="78" t="str">
        <f>IF(Dane!T277="","",Dane!T277)</f>
        <v/>
      </c>
      <c r="S525" s="78" t="str">
        <f>IF(Dane!U277="","",Dane!U277)</f>
        <v/>
      </c>
      <c r="T525" s="78" t="str">
        <f>IF(Dane!V277="","",Dane!V277)</f>
        <v/>
      </c>
      <c r="U525" s="78" t="str">
        <f>IF(Dane!W277="","",Dane!W277)</f>
        <v/>
      </c>
      <c r="V525" s="78" t="str">
        <f>IF(Dane!X277="","",Dane!X277)</f>
        <v/>
      </c>
      <c r="W525" s="78" t="str">
        <f>IF(Dane!Y277="","",Dane!Y277)</f>
        <v/>
      </c>
      <c r="X525" s="78" t="str">
        <f>IF(Dane!Z277="","",Dane!Z277)</f>
        <v/>
      </c>
      <c r="Y525" s="78" t="str">
        <f>IF(Dane!AA277="","",Dane!AA277)</f>
        <v/>
      </c>
      <c r="Z525" s="78" t="str">
        <f>IF(Dane!AB277="","",Dane!AB277)</f>
        <v/>
      </c>
      <c r="AA525" s="78" t="str">
        <f>IF(Dane!AC277="","",Dane!AC277)</f>
        <v/>
      </c>
      <c r="AB525" s="78" t="str">
        <f>IF(Dane!AD277="","",Dane!AD277)</f>
        <v/>
      </c>
      <c r="AC525" s="78" t="str">
        <f>IF(Dane!AE277="","",Dane!AE277)</f>
        <v/>
      </c>
      <c r="AD525" s="78" t="str">
        <f>IF(Dane!AF277="","",Dane!AF277)</f>
        <v/>
      </c>
      <c r="AE525" s="78" t="str">
        <f>IF(Dane!AG277="","",Dane!AG277)</f>
        <v/>
      </c>
      <c r="AF525" s="78" t="str">
        <f>IF(Dane!AH277="","",Dane!AH277)</f>
        <v/>
      </c>
      <c r="AG525" s="78" t="str">
        <f>IF(Dane!AI277="","",Dane!AI277)</f>
        <v/>
      </c>
      <c r="AH525" s="89"/>
      <c r="AI525" s="89"/>
      <c r="AJ525" s="88"/>
      <c r="AN525" s="67"/>
    </row>
    <row r="526" spans="1:40" s="62" customFormat="1">
      <c r="A526" s="75" t="s">
        <v>553</v>
      </c>
      <c r="B526" s="76" t="str">
        <f>IF(B525="Nie dotyczy","Nie dotyczy","Wynagrodzenia osób zatrudnionych na stworzonych miejscach pracy")</f>
        <v>Wynagrodzenia osób zatrudnionych na stworzonych miejscach pracy</v>
      </c>
      <c r="C526" s="77" t="str">
        <f t="shared" ref="C526" si="1038">IF(B526="Nie dotyczy","","zł/rok")</f>
        <v>zł/rok</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123</v>
      </c>
      <c r="B527" s="234" t="s">
        <v>221</v>
      </c>
      <c r="C527" s="132" t="s">
        <v>95</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f t="shared" si="1040"/>
        <v>0</v>
      </c>
      <c r="T527" s="235">
        <f t="shared" si="1040"/>
        <v>0</v>
      </c>
      <c r="U527" s="235">
        <f t="shared" si="1040"/>
        <v>0</v>
      </c>
      <c r="V527" s="235">
        <f t="shared" si="1040"/>
        <v>0</v>
      </c>
      <c r="W527" s="235">
        <f t="shared" si="1040"/>
        <v>0</v>
      </c>
      <c r="X527" s="235">
        <f t="shared" si="1040"/>
        <v>0</v>
      </c>
      <c r="Y527" s="235">
        <f t="shared" si="1040"/>
        <v>0</v>
      </c>
      <c r="Z527" s="235">
        <f t="shared" si="1040"/>
        <v>0</v>
      </c>
      <c r="AA527" s="235">
        <f t="shared" si="1040"/>
        <v>0</v>
      </c>
      <c r="AB527" s="235">
        <f t="shared" si="1040"/>
        <v>0</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c r="A528" s="75" t="s">
        <v>222</v>
      </c>
      <c r="B528" s="76" t="str">
        <f>IF(Dane!D279="","",Dane!D279)</f>
        <v>Nie dotyczy</v>
      </c>
      <c r="C528" s="77" t="str">
        <f>IF(Dane!E279="","",Dane!E279)</f>
        <v/>
      </c>
      <c r="D528" s="78" t="str">
        <f>IF(Dane!F279="","",Dane!F279)</f>
        <v/>
      </c>
      <c r="E528" s="78" t="str">
        <f>IF(Dane!G279="","",Dane!G279)</f>
        <v/>
      </c>
      <c r="F528" s="78" t="str">
        <f>IF(Dane!H279="","",Dane!H279)</f>
        <v/>
      </c>
      <c r="G528" s="78" t="str">
        <f>IF(Dane!I279="","",Dane!I279)</f>
        <v/>
      </c>
      <c r="H528" s="78" t="str">
        <f>IF(Dane!J279="","",Dane!J279)</f>
        <v/>
      </c>
      <c r="I528" s="78" t="str">
        <f>IF(Dane!K279="","",Dane!K279)</f>
        <v/>
      </c>
      <c r="J528" s="78" t="str">
        <f>IF(Dane!L279="","",Dane!L279)</f>
        <v/>
      </c>
      <c r="K528" s="78" t="str">
        <f>IF(Dane!M279="","",Dane!M279)</f>
        <v/>
      </c>
      <c r="L528" s="78" t="str">
        <f>IF(Dane!N279="","",Dane!N279)</f>
        <v/>
      </c>
      <c r="M528" s="78" t="str">
        <f>IF(Dane!O279="","",Dane!O279)</f>
        <v/>
      </c>
      <c r="N528" s="78" t="str">
        <f>IF(Dane!P279="","",Dane!P279)</f>
        <v/>
      </c>
      <c r="O528" s="78" t="str">
        <f>IF(Dane!Q279="","",Dane!Q279)</f>
        <v/>
      </c>
      <c r="P528" s="78" t="str">
        <f>IF(Dane!R279="","",Dane!R279)</f>
        <v/>
      </c>
      <c r="Q528" s="78" t="str">
        <f>IF(Dane!S279="","",Dane!S279)</f>
        <v/>
      </c>
      <c r="R528" s="78" t="str">
        <f>IF(Dane!T279="","",Dane!T279)</f>
        <v/>
      </c>
      <c r="S528" s="78" t="str">
        <f>IF(Dane!U279="","",Dane!U279)</f>
        <v/>
      </c>
      <c r="T528" s="78" t="str">
        <f>IF(Dane!V279="","",Dane!V279)</f>
        <v/>
      </c>
      <c r="U528" s="78" t="str">
        <f>IF(Dane!W279="","",Dane!W279)</f>
        <v/>
      </c>
      <c r="V528" s="78" t="str">
        <f>IF(Dane!X279="","",Dane!X279)</f>
        <v/>
      </c>
      <c r="W528" s="78" t="str">
        <f>IF(Dane!Y279="","",Dane!Y279)</f>
        <v/>
      </c>
      <c r="X528" s="78" t="str">
        <f>IF(Dane!Z279="","",Dane!Z279)</f>
        <v/>
      </c>
      <c r="Y528" s="78" t="str">
        <f>IF(Dane!AA279="","",Dane!AA279)</f>
        <v/>
      </c>
      <c r="Z528" s="78" t="str">
        <f>IF(Dane!AB279="","",Dane!AB279)</f>
        <v/>
      </c>
      <c r="AA528" s="78" t="str">
        <f>IF(Dane!AC279="","",Dane!AC279)</f>
        <v/>
      </c>
      <c r="AB528" s="78" t="str">
        <f>IF(Dane!AD279="","",Dane!AD279)</f>
        <v/>
      </c>
      <c r="AC528" s="78" t="str">
        <f>IF(Dane!AE279="","",Dane!AE279)</f>
        <v/>
      </c>
      <c r="AD528" s="78" t="str">
        <f>IF(Dane!AF279="","",Dane!AF279)</f>
        <v/>
      </c>
      <c r="AE528" s="78" t="str">
        <f>IF(Dane!AG279="","",Dane!AG279)</f>
        <v/>
      </c>
      <c r="AF528" s="78" t="str">
        <f>IF(Dane!AH279="","",Dane!AH279)</f>
        <v/>
      </c>
      <c r="AG528" s="78" t="str">
        <f>IF(Dane!AI279="","",Dane!AI279)</f>
        <v/>
      </c>
      <c r="AH528" s="89"/>
      <c r="AI528" s="89"/>
      <c r="AJ528" s="88"/>
      <c r="AN528" s="67"/>
    </row>
    <row r="529" spans="1:40" s="62" customFormat="1">
      <c r="A529" s="75" t="s">
        <v>128</v>
      </c>
      <c r="B529" s="76" t="str">
        <f>IF(Dane!D280="","",Dane!D280)</f>
        <v>Nie dotyczy</v>
      </c>
      <c r="C529" s="77" t="str">
        <f>IF(Dane!E280="","",Dane!E280)</f>
        <v/>
      </c>
      <c r="D529" s="78" t="str">
        <f>IF(Dane!F280="","",Dane!F280)</f>
        <v/>
      </c>
      <c r="E529" s="78" t="str">
        <f>IF(Dane!G280="","",Dane!G280)</f>
        <v/>
      </c>
      <c r="F529" s="78" t="str">
        <f>IF(Dane!H280="","",Dane!H280)</f>
        <v/>
      </c>
      <c r="G529" s="78" t="str">
        <f>IF(Dane!I280="","",Dane!I280)</f>
        <v/>
      </c>
      <c r="H529" s="78" t="str">
        <f>IF(Dane!J280="","",Dane!J280)</f>
        <v/>
      </c>
      <c r="I529" s="78" t="str">
        <f>IF(Dane!K280="","",Dane!K280)</f>
        <v/>
      </c>
      <c r="J529" s="78" t="str">
        <f>IF(Dane!L280="","",Dane!L280)</f>
        <v/>
      </c>
      <c r="K529" s="78" t="str">
        <f>IF(Dane!M280="","",Dane!M280)</f>
        <v/>
      </c>
      <c r="L529" s="78" t="str">
        <f>IF(Dane!N280="","",Dane!N280)</f>
        <v/>
      </c>
      <c r="M529" s="78" t="str">
        <f>IF(Dane!O280="","",Dane!O280)</f>
        <v/>
      </c>
      <c r="N529" s="78" t="str">
        <f>IF(Dane!P280="","",Dane!P280)</f>
        <v/>
      </c>
      <c r="O529" s="78" t="str">
        <f>IF(Dane!Q280="","",Dane!Q280)</f>
        <v/>
      </c>
      <c r="P529" s="78" t="str">
        <f>IF(Dane!R280="","",Dane!R280)</f>
        <v/>
      </c>
      <c r="Q529" s="78" t="str">
        <f>IF(Dane!S280="","",Dane!S280)</f>
        <v/>
      </c>
      <c r="R529" s="78" t="str">
        <f>IF(Dane!T280="","",Dane!T280)</f>
        <v/>
      </c>
      <c r="S529" s="78" t="str">
        <f>IF(Dane!U280="","",Dane!U280)</f>
        <v/>
      </c>
      <c r="T529" s="78" t="str">
        <f>IF(Dane!V280="","",Dane!V280)</f>
        <v/>
      </c>
      <c r="U529" s="78" t="str">
        <f>IF(Dane!W280="","",Dane!W280)</f>
        <v/>
      </c>
      <c r="V529" s="78" t="str">
        <f>IF(Dane!X280="","",Dane!X280)</f>
        <v/>
      </c>
      <c r="W529" s="78" t="str">
        <f>IF(Dane!Y280="","",Dane!Y280)</f>
        <v/>
      </c>
      <c r="X529" s="78" t="str">
        <f>IF(Dane!Z280="","",Dane!Z280)</f>
        <v/>
      </c>
      <c r="Y529" s="78" t="str">
        <f>IF(Dane!AA280="","",Dane!AA280)</f>
        <v/>
      </c>
      <c r="Z529" s="78" t="str">
        <f>IF(Dane!AB280="","",Dane!AB280)</f>
        <v/>
      </c>
      <c r="AA529" s="78" t="str">
        <f>IF(Dane!AC280="","",Dane!AC280)</f>
        <v/>
      </c>
      <c r="AB529" s="78" t="str">
        <f>IF(Dane!AD280="","",Dane!AD280)</f>
        <v/>
      </c>
      <c r="AC529" s="78" t="str">
        <f>IF(Dane!AE280="","",Dane!AE280)</f>
        <v/>
      </c>
      <c r="AD529" s="78" t="str">
        <f>IF(Dane!AF280="","",Dane!AF280)</f>
        <v/>
      </c>
      <c r="AE529" s="78" t="str">
        <f>IF(Dane!AG280="","",Dane!AG280)</f>
        <v/>
      </c>
      <c r="AF529" s="78" t="str">
        <f>IF(Dane!AH280="","",Dane!AH280)</f>
        <v/>
      </c>
      <c r="AG529" s="78" t="str">
        <f>IF(Dane!AI280="","",Dane!AI280)</f>
        <v/>
      </c>
      <c r="AH529" s="89"/>
      <c r="AI529" s="89"/>
      <c r="AJ529" s="88"/>
      <c r="AN529" s="67"/>
    </row>
    <row r="530" spans="1:40" s="293" customFormat="1">
      <c r="A530" s="40" t="s">
        <v>316</v>
      </c>
      <c r="B530" s="234" t="s">
        <v>554</v>
      </c>
      <c r="C530" s="132" t="s">
        <v>95</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f t="shared" si="1041"/>
        <v>0</v>
      </c>
      <c r="T530" s="235">
        <f t="shared" si="1041"/>
        <v>0</v>
      </c>
      <c r="U530" s="235">
        <f t="shared" si="1041"/>
        <v>0</v>
      </c>
      <c r="V530" s="235">
        <f t="shared" si="1041"/>
        <v>0</v>
      </c>
      <c r="W530" s="235">
        <f t="shared" si="1041"/>
        <v>0</v>
      </c>
      <c r="X530" s="235">
        <f t="shared" si="1041"/>
        <v>0</v>
      </c>
      <c r="Y530" s="235">
        <f t="shared" si="1041"/>
        <v>0</v>
      </c>
      <c r="Z530" s="235">
        <f t="shared" si="1041"/>
        <v>0</v>
      </c>
      <c r="AA530" s="235">
        <f t="shared" si="1041"/>
        <v>0</v>
      </c>
      <c r="AB530" s="235">
        <f t="shared" si="1041"/>
        <v>0</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555</v>
      </c>
      <c r="B531" s="64" t="s">
        <v>556</v>
      </c>
      <c r="C531" s="256" t="s">
        <v>30</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f t="shared" si="1042"/>
        <v>0.64186194739671765</v>
      </c>
      <c r="T531" s="295">
        <f t="shared" si="1042"/>
        <v>0.62316693922011435</v>
      </c>
      <c r="U531" s="295">
        <f t="shared" si="1042"/>
        <v>0.60501644584477121</v>
      </c>
      <c r="V531" s="295">
        <f t="shared" si="1042"/>
        <v>0.5873946076162827</v>
      </c>
      <c r="W531" s="295">
        <f t="shared" si="1042"/>
        <v>0.57028602681192497</v>
      </c>
      <c r="X531" s="295">
        <f t="shared" si="1042"/>
        <v>0.55367575418633497</v>
      </c>
      <c r="Y531" s="295">
        <f t="shared" si="1042"/>
        <v>0.5375492759090631</v>
      </c>
      <c r="Z531" s="295">
        <f t="shared" si="1042"/>
        <v>0.52189250088258554</v>
      </c>
      <c r="AA531" s="295">
        <f t="shared" si="1042"/>
        <v>0.50669174842969467</v>
      </c>
      <c r="AB531" s="295">
        <f t="shared" si="1042"/>
        <v>0.49193373633950943</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557</v>
      </c>
      <c r="B532" s="234" t="s">
        <v>558</v>
      </c>
      <c r="C532" s="132" t="s">
        <v>95</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f t="shared" si="1043"/>
        <v>0</v>
      </c>
      <c r="T532" s="235">
        <f t="shared" si="1043"/>
        <v>0</v>
      </c>
      <c r="U532" s="235">
        <f t="shared" si="1043"/>
        <v>0</v>
      </c>
      <c r="V532" s="235">
        <f t="shared" si="1043"/>
        <v>0</v>
      </c>
      <c r="W532" s="235">
        <f t="shared" si="1043"/>
        <v>0</v>
      </c>
      <c r="X532" s="235">
        <f t="shared" si="1043"/>
        <v>0</v>
      </c>
      <c r="Y532" s="235">
        <f t="shared" si="1043"/>
        <v>0</v>
      </c>
      <c r="Z532" s="235">
        <f t="shared" si="1043"/>
        <v>0</v>
      </c>
      <c r="AA532" s="235">
        <f t="shared" si="1043"/>
        <v>0</v>
      </c>
      <c r="AB532" s="235">
        <f t="shared" si="1043"/>
        <v>0</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559</v>
      </c>
      <c r="B533" s="253" t="s">
        <v>232</v>
      </c>
      <c r="C533" s="131" t="s">
        <v>33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560</v>
      </c>
      <c r="B534" s="373" t="s">
        <v>561</v>
      </c>
      <c r="C534" s="267" t="s">
        <v>30</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562</v>
      </c>
    </row>
    <row r="536" spans="1:40" s="8" customFormat="1">
      <c r="A536" s="780" t="s">
        <v>85</v>
      </c>
      <c r="B536" s="782" t="s">
        <v>93</v>
      </c>
      <c r="C536" s="778" t="s">
        <v>87</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Faza oper.</v>
      </c>
      <c r="T536" s="335" t="str">
        <f t="shared" ref="T536" si="1060">IF(W$83="","",W$83)</f>
        <v>Faza oper.</v>
      </c>
      <c r="U536" s="335" t="str">
        <f t="shared" ref="U536" si="1061">IF(X$83="","",X$83)</f>
        <v>Faza oper.</v>
      </c>
      <c r="V536" s="335" t="str">
        <f t="shared" ref="V536" si="1062">IF(Y$83="","",Y$83)</f>
        <v>Faza oper.</v>
      </c>
      <c r="W536" s="335" t="str">
        <f t="shared" ref="W536" si="1063">IF(Z$83="","",Z$83)</f>
        <v>Faza oper.</v>
      </c>
      <c r="X536" s="335" t="str">
        <f t="shared" ref="X536" si="1064">IF(AA$83="","",AA$83)</f>
        <v>Faza oper.</v>
      </c>
      <c r="Y536" s="335" t="str">
        <f t="shared" ref="Y536" si="1065">IF(AB$83="","",AB$83)</f>
        <v>Faza oper.</v>
      </c>
      <c r="Z536" s="335" t="str">
        <f t="shared" ref="Z536" si="1066">IF(AC$83="","",AC$83)</f>
        <v>Faza oper.</v>
      </c>
      <c r="AA536" s="335" t="str">
        <f t="shared" ref="AA536" si="1067">IF(AD$83="","",AD$83)</f>
        <v>Faza oper.</v>
      </c>
      <c r="AB536" s="335" t="str">
        <f t="shared" ref="AB536" si="1068">IF(AE$83="","",AE$83)</f>
        <v>Faza oper.</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820"/>
      <c r="B537" s="783"/>
      <c r="C537" s="821"/>
      <c r="D537" s="12">
        <f t="shared" ref="D537" si="1074">IF(G$84="","",G$84)</f>
        <v>2021</v>
      </c>
      <c r="E537" s="12">
        <f t="shared" ref="E537" si="1075">IF(H$84="","",H$84)</f>
        <v>2022</v>
      </c>
      <c r="F537" s="12">
        <f t="shared" ref="F537" si="1076">IF(I$84="","",I$84)</f>
        <v>2023</v>
      </c>
      <c r="G537" s="12">
        <f t="shared" ref="G537" si="1077">IF(J$84="","",J$84)</f>
        <v>2024</v>
      </c>
      <c r="H537" s="12">
        <f t="shared" ref="H537" si="1078">IF(K$84="","",K$84)</f>
        <v>2025</v>
      </c>
      <c r="I537" s="12">
        <f t="shared" ref="I537" si="1079">IF(L$84="","",L$84)</f>
        <v>2026</v>
      </c>
      <c r="J537" s="12">
        <f t="shared" ref="J537" si="1080">IF(M$84="","",M$84)</f>
        <v>2027</v>
      </c>
      <c r="K537" s="12">
        <f t="shared" ref="K537" si="1081">IF(N$84="","",N$84)</f>
        <v>2028</v>
      </c>
      <c r="L537" s="12">
        <f t="shared" ref="L537" si="1082">IF(O$84="","",O$84)</f>
        <v>2029</v>
      </c>
      <c r="M537" s="12">
        <f t="shared" ref="M537" si="1083">IF(P$84="","",P$84)</f>
        <v>2030</v>
      </c>
      <c r="N537" s="12">
        <f t="shared" ref="N537" si="1084">IF(Q$84="","",Q$84)</f>
        <v>2031</v>
      </c>
      <c r="O537" s="12">
        <f t="shared" ref="O537" si="1085">IF(R$84="","",R$84)</f>
        <v>2032</v>
      </c>
      <c r="P537" s="12">
        <f t="shared" ref="P537" si="1086">IF(S$84="","",S$84)</f>
        <v>2033</v>
      </c>
      <c r="Q537" s="12">
        <f t="shared" ref="Q537" si="1087">IF(T$84="","",T$84)</f>
        <v>2034</v>
      </c>
      <c r="R537" s="12">
        <f t="shared" ref="R537" si="1088">IF(U$84="","",U$84)</f>
        <v>2035</v>
      </c>
      <c r="S537" s="12">
        <f t="shared" ref="S537" si="1089">IF(V$84="","",V$84)</f>
        <v>2036</v>
      </c>
      <c r="T537" s="12">
        <f t="shared" ref="T537" si="1090">IF(W$84="","",W$84)</f>
        <v>2037</v>
      </c>
      <c r="U537" s="12">
        <f t="shared" ref="U537" si="1091">IF(X$84="","",X$84)</f>
        <v>2038</v>
      </c>
      <c r="V537" s="12">
        <f t="shared" ref="V537" si="1092">IF(Y$84="","",Y$84)</f>
        <v>2039</v>
      </c>
      <c r="W537" s="12">
        <f t="shared" ref="W537" si="1093">IF(Z$84="","",Z$84)</f>
        <v>2040</v>
      </c>
      <c r="X537" s="12">
        <f t="shared" ref="X537" si="1094">IF(AA$84="","",AA$84)</f>
        <v>2041</v>
      </c>
      <c r="Y537" s="12">
        <f t="shared" ref="Y537" si="1095">IF(AB$84="","",AB$84)</f>
        <v>2042</v>
      </c>
      <c r="Z537" s="12">
        <f t="shared" ref="Z537" si="1096">IF(AC$84="","",AC$84)</f>
        <v>2043</v>
      </c>
      <c r="AA537" s="12">
        <f t="shared" ref="AA537" si="1097">IF(AD$84="","",AD$84)</f>
        <v>2044</v>
      </c>
      <c r="AB537" s="12">
        <f t="shared" ref="AB537" si="1098">IF(AE$84="","",AE$84)</f>
        <v>2045</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172</v>
      </c>
      <c r="B538" s="51" t="s">
        <v>563</v>
      </c>
      <c r="C538" s="31" t="s">
        <v>95</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f t="shared" si="1104"/>
        <v>0</v>
      </c>
      <c r="T538" s="51">
        <f t="shared" si="1104"/>
        <v>0</v>
      </c>
      <c r="U538" s="51">
        <f t="shared" si="1104"/>
        <v>0</v>
      </c>
      <c r="V538" s="51">
        <f t="shared" si="1104"/>
        <v>0</v>
      </c>
      <c r="W538" s="51">
        <f t="shared" si="1104"/>
        <v>0</v>
      </c>
      <c r="X538" s="51">
        <f t="shared" si="1104"/>
        <v>0</v>
      </c>
      <c r="Y538" s="51">
        <f t="shared" si="1104"/>
        <v>0</v>
      </c>
      <c r="Z538" s="51">
        <f t="shared" si="1104"/>
        <v>0</v>
      </c>
      <c r="AA538" s="51">
        <f t="shared" si="1104"/>
        <v>0</v>
      </c>
      <c r="AB538" s="51">
        <f t="shared" si="1104"/>
        <v>0</v>
      </c>
      <c r="AC538" s="51" t="str">
        <f t="shared" si="1104"/>
        <v/>
      </c>
      <c r="AD538" s="51" t="str">
        <f t="shared" si="1104"/>
        <v/>
      </c>
      <c r="AE538" s="51" t="str">
        <f t="shared" si="1104"/>
        <v/>
      </c>
      <c r="AF538" s="51" t="str">
        <f t="shared" si="1104"/>
        <v/>
      </c>
      <c r="AG538" s="51" t="str">
        <f t="shared" si="1104"/>
        <v/>
      </c>
    </row>
    <row r="539" spans="1:40">
      <c r="A539" s="38" t="s">
        <v>319</v>
      </c>
      <c r="B539" s="25" t="s">
        <v>564</v>
      </c>
      <c r="C539" s="126" t="s">
        <v>95</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f t="shared" si="1105"/>
        <v>0</v>
      </c>
      <c r="T539" s="25">
        <f t="shared" si="1105"/>
        <v>0</v>
      </c>
      <c r="U539" s="25">
        <f t="shared" si="1105"/>
        <v>0</v>
      </c>
      <c r="V539" s="25">
        <f t="shared" si="1105"/>
        <v>0</v>
      </c>
      <c r="W539" s="25">
        <f t="shared" si="1105"/>
        <v>0</v>
      </c>
      <c r="X539" s="25">
        <f t="shared" si="1105"/>
        <v>0</v>
      </c>
      <c r="Y539" s="25">
        <f t="shared" si="1105"/>
        <v>0</v>
      </c>
      <c r="Z539" s="25">
        <f t="shared" si="1105"/>
        <v>0</v>
      </c>
      <c r="AA539" s="25">
        <f t="shared" si="1105"/>
        <v>0</v>
      </c>
      <c r="AB539" s="25">
        <f t="shared" si="1105"/>
        <v>0</v>
      </c>
      <c r="AC539" s="25" t="str">
        <f t="shared" si="1105"/>
        <v/>
      </c>
      <c r="AD539" s="25" t="str">
        <f t="shared" si="1105"/>
        <v/>
      </c>
      <c r="AE539" s="25" t="str">
        <f t="shared" si="1105"/>
        <v/>
      </c>
      <c r="AF539" s="25" t="str">
        <f t="shared" si="1105"/>
        <v/>
      </c>
      <c r="AG539" s="25" t="str">
        <f t="shared" si="1105"/>
        <v/>
      </c>
    </row>
    <row r="540" spans="1:40">
      <c r="A540" s="281" t="s">
        <v>176</v>
      </c>
      <c r="B540" s="282" t="s">
        <v>565</v>
      </c>
      <c r="C540" s="283" t="s">
        <v>95</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f t="shared" si="1106"/>
        <v>0</v>
      </c>
      <c r="T540" s="282">
        <f t="shared" si="1106"/>
        <v>0</v>
      </c>
      <c r="U540" s="282">
        <f t="shared" si="1106"/>
        <v>0</v>
      </c>
      <c r="V540" s="282">
        <f t="shared" si="1106"/>
        <v>0</v>
      </c>
      <c r="W540" s="282">
        <f t="shared" si="1106"/>
        <v>0</v>
      </c>
      <c r="X540" s="282">
        <f t="shared" si="1106"/>
        <v>0</v>
      </c>
      <c r="Y540" s="282">
        <f t="shared" si="1106"/>
        <v>0</v>
      </c>
      <c r="Z540" s="282">
        <f t="shared" si="1106"/>
        <v>0</v>
      </c>
      <c r="AA540" s="282">
        <f t="shared" si="1106"/>
        <v>0</v>
      </c>
      <c r="AB540" s="282">
        <f t="shared" si="1106"/>
        <v>0</v>
      </c>
      <c r="AC540" s="282" t="str">
        <f t="shared" si="1106"/>
        <v/>
      </c>
      <c r="AD540" s="282" t="str">
        <f t="shared" si="1106"/>
        <v/>
      </c>
      <c r="AE540" s="282" t="str">
        <f t="shared" si="1106"/>
        <v/>
      </c>
      <c r="AF540" s="282" t="str">
        <f t="shared" si="1106"/>
        <v/>
      </c>
      <c r="AG540" s="282" t="str">
        <f t="shared" si="1106"/>
        <v/>
      </c>
    </row>
    <row r="541" spans="1:40">
      <c r="A541" s="120" t="s">
        <v>323</v>
      </c>
      <c r="B541" s="68" t="s">
        <v>566</v>
      </c>
      <c r="C541" s="121" t="s">
        <v>95</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f t="shared" si="1107"/>
        <v>0</v>
      </c>
      <c r="T541" s="68">
        <f t="shared" si="1107"/>
        <v>0</v>
      </c>
      <c r="U541" s="68">
        <f t="shared" si="1107"/>
        <v>0</v>
      </c>
      <c r="V541" s="68">
        <f t="shared" si="1107"/>
        <v>0</v>
      </c>
      <c r="W541" s="68">
        <f t="shared" si="1107"/>
        <v>0</v>
      </c>
      <c r="X541" s="68">
        <f t="shared" si="1107"/>
        <v>0</v>
      </c>
      <c r="Y541" s="68">
        <f t="shared" si="1107"/>
        <v>0</v>
      </c>
      <c r="Z541" s="68">
        <f t="shared" si="1107"/>
        <v>0</v>
      </c>
      <c r="AA541" s="68">
        <f t="shared" si="1107"/>
        <v>0</v>
      </c>
      <c r="AB541" s="68">
        <f t="shared" si="1107"/>
        <v>0</v>
      </c>
      <c r="AC541" s="68" t="str">
        <f t="shared" si="1107"/>
        <v/>
      </c>
      <c r="AD541" s="68" t="str">
        <f t="shared" si="1107"/>
        <v/>
      </c>
      <c r="AE541" s="68" t="str">
        <f t="shared" si="1107"/>
        <v/>
      </c>
      <c r="AF541" s="68" t="str">
        <f t="shared" si="1107"/>
        <v/>
      </c>
      <c r="AG541" s="68" t="str">
        <f t="shared" si="1107"/>
        <v/>
      </c>
    </row>
    <row r="542" spans="1:40">
      <c r="A542" s="48" t="s">
        <v>116</v>
      </c>
      <c r="B542" s="122" t="s">
        <v>567</v>
      </c>
      <c r="C542" s="2" t="s">
        <v>125</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568</v>
      </c>
      <c r="C543" s="267" t="s">
        <v>23</v>
      </c>
      <c r="D543" s="372" t="str">
        <f>IF(D542="Brak wyniku","",IF(OR($D$533&lt;=0,$D$542&lt;=1)=TRUE,"Nie","Tak"))</f>
        <v/>
      </c>
    </row>
    <row r="544" spans="1:40" s="328" customFormat="1" ht="24" customHeight="1">
      <c r="A544" s="327" t="s">
        <v>224</v>
      </c>
      <c r="B544" s="328" t="s">
        <v>223</v>
      </c>
      <c r="H544" s="349"/>
    </row>
    <row r="545" spans="1:40" s="62" customFormat="1">
      <c r="A545" s="71">
        <v>1</v>
      </c>
      <c r="B545" s="10" t="s">
        <v>569</v>
      </c>
      <c r="C545" s="393" t="str">
        <f>IF(Dane!E282="","",Dane!E282)</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34</v>
      </c>
      <c r="B546" s="24" t="s">
        <v>570</v>
      </c>
      <c r="C546" s="394" t="str">
        <f>IF(Dane!E283="","",Dane!E283)</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571</v>
      </c>
      <c r="C547" s="394" t="str">
        <f>IF(Dane!E284="","",Dane!E284)</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38</v>
      </c>
      <c r="B548" s="24" t="s">
        <v>572</v>
      </c>
      <c r="C548" s="394" t="str">
        <f>IF(Dane!E285="","",Dane!E285)</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236</v>
      </c>
      <c r="B549" s="26" t="s">
        <v>573</v>
      </c>
      <c r="C549" s="395" t="str">
        <f>IF(Dane!E286="","",Dane!E286)</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574</v>
      </c>
    </row>
    <row r="552" spans="1:40">
      <c r="B552" s="9" t="s">
        <v>575</v>
      </c>
    </row>
    <row r="553" spans="1:40">
      <c r="B553" s="9"/>
    </row>
    <row r="554" spans="1:40" hidden="1">
      <c r="E554" s="461" t="s">
        <v>576</v>
      </c>
      <c r="F554" s="461"/>
      <c r="G554" s="461"/>
      <c r="H554" s="461"/>
      <c r="I554" s="461"/>
      <c r="J554" s="461"/>
      <c r="K554" s="461"/>
      <c r="L554" s="461"/>
    </row>
    <row r="555" spans="1:40" hidden="1">
      <c r="D555" s="461" t="s">
        <v>577</v>
      </c>
      <c r="E555" s="461" t="s">
        <v>578</v>
      </c>
      <c r="F555" s="461"/>
      <c r="G555" s="461"/>
      <c r="H555" s="461"/>
      <c r="I555" s="461"/>
      <c r="J555" s="461"/>
      <c r="K555" s="461"/>
      <c r="L555" s="461" t="s">
        <v>579</v>
      </c>
    </row>
    <row r="556" spans="1:40" ht="11.1" hidden="1" customHeight="1">
      <c r="B556" s="311" t="s">
        <v>580</v>
      </c>
      <c r="C556" s="311">
        <v>15</v>
      </c>
      <c r="D556" s="313">
        <v>0.2</v>
      </c>
      <c r="E556" s="311" t="s">
        <v>581</v>
      </c>
      <c r="F556" s="311" t="s">
        <v>582</v>
      </c>
      <c r="G556" s="311" t="s">
        <v>583</v>
      </c>
      <c r="H556" s="311" t="s">
        <v>584</v>
      </c>
      <c r="I556" s="311" t="s">
        <v>585</v>
      </c>
      <c r="J556" s="311" t="s">
        <v>586</v>
      </c>
      <c r="K556" s="311" t="s">
        <v>587</v>
      </c>
      <c r="L556" s="311" t="s">
        <v>583</v>
      </c>
      <c r="M556" s="311" t="s">
        <v>583</v>
      </c>
    </row>
    <row r="557" spans="1:40" s="486" customFormat="1" ht="11.1" hidden="1" customHeight="1">
      <c r="A557" s="481"/>
      <c r="B557" s="482" t="s">
        <v>588</v>
      </c>
      <c r="C557" s="482">
        <v>15</v>
      </c>
      <c r="D557" s="483" t="s">
        <v>583</v>
      </c>
      <c r="E557" s="482" t="s">
        <v>581</v>
      </c>
      <c r="F557" s="482" t="s">
        <v>582</v>
      </c>
      <c r="G557" s="482" t="s">
        <v>589</v>
      </c>
      <c r="H557" s="482" t="s">
        <v>584</v>
      </c>
      <c r="I557" s="482" t="s">
        <v>585</v>
      </c>
      <c r="J557" s="482" t="s">
        <v>586</v>
      </c>
      <c r="K557" s="482" t="s">
        <v>587</v>
      </c>
      <c r="L557" s="482" t="s">
        <v>590</v>
      </c>
      <c r="M557" s="482" t="s">
        <v>591</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592</v>
      </c>
      <c r="C558" s="482">
        <v>15</v>
      </c>
      <c r="D558" s="483" t="s">
        <v>583</v>
      </c>
      <c r="E558" s="482" t="s">
        <v>593</v>
      </c>
      <c r="F558" s="482" t="s">
        <v>594</v>
      </c>
      <c r="G558" s="482" t="s">
        <v>595</v>
      </c>
      <c r="H558" s="482" t="s">
        <v>596</v>
      </c>
      <c r="I558" s="482" t="s">
        <v>597</v>
      </c>
      <c r="J558" s="482" t="s">
        <v>598</v>
      </c>
      <c r="K558" s="482" t="s">
        <v>583</v>
      </c>
      <c r="L558" s="482" t="s">
        <v>599</v>
      </c>
      <c r="M558" s="482" t="s">
        <v>600</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601</v>
      </c>
      <c r="C559" s="482">
        <v>15</v>
      </c>
      <c r="D559" s="483" t="s">
        <v>583</v>
      </c>
      <c r="E559" s="482" t="s">
        <v>593</v>
      </c>
      <c r="F559" s="482" t="s">
        <v>594</v>
      </c>
      <c r="G559" s="482" t="s">
        <v>595</v>
      </c>
      <c r="H559" s="482" t="s">
        <v>596</v>
      </c>
      <c r="I559" s="482" t="s">
        <v>597</v>
      </c>
      <c r="J559" s="482" t="s">
        <v>598</v>
      </c>
      <c r="K559" s="482" t="s">
        <v>583</v>
      </c>
      <c r="L559" s="482" t="s">
        <v>599</v>
      </c>
      <c r="M559" s="482" t="s">
        <v>600</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602</v>
      </c>
      <c r="C560" s="482">
        <v>15</v>
      </c>
      <c r="D560" s="483" t="s">
        <v>583</v>
      </c>
      <c r="E560" s="482" t="s">
        <v>593</v>
      </c>
      <c r="F560" s="482" t="s">
        <v>594</v>
      </c>
      <c r="G560" s="482" t="s">
        <v>595</v>
      </c>
      <c r="H560" s="482" t="s">
        <v>596</v>
      </c>
      <c r="I560" s="482" t="s">
        <v>597</v>
      </c>
      <c r="J560" s="482" t="s">
        <v>598</v>
      </c>
      <c r="K560" s="482" t="s">
        <v>583</v>
      </c>
      <c r="L560" s="482" t="s">
        <v>599</v>
      </c>
      <c r="M560" s="482" t="s">
        <v>600</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603</v>
      </c>
      <c r="C561" s="482">
        <v>15</v>
      </c>
      <c r="D561" s="483" t="s">
        <v>583</v>
      </c>
      <c r="E561" s="482" t="s">
        <v>604</v>
      </c>
      <c r="F561" s="482" t="s">
        <v>605</v>
      </c>
      <c r="G561" s="482" t="s">
        <v>606</v>
      </c>
      <c r="H561" s="482" t="s">
        <v>607</v>
      </c>
      <c r="I561" s="482" t="s">
        <v>608</v>
      </c>
      <c r="J561" s="482" t="s">
        <v>609</v>
      </c>
      <c r="K561" s="482" t="s">
        <v>610</v>
      </c>
      <c r="L561" s="482" t="s">
        <v>611</v>
      </c>
      <c r="M561" s="482" t="s">
        <v>583</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612</v>
      </c>
      <c r="C562" s="482">
        <v>15</v>
      </c>
      <c r="D562" s="483" t="s">
        <v>583</v>
      </c>
      <c r="E562" s="482" t="s">
        <v>613</v>
      </c>
      <c r="F562" s="482" t="s">
        <v>605</v>
      </c>
      <c r="G562" s="482" t="s">
        <v>606</v>
      </c>
      <c r="H562" s="482" t="s">
        <v>607</v>
      </c>
      <c r="I562" s="482" t="s">
        <v>608</v>
      </c>
      <c r="J562" s="482" t="s">
        <v>609</v>
      </c>
      <c r="K562" s="482" t="s">
        <v>610</v>
      </c>
      <c r="L562" s="482" t="s">
        <v>611</v>
      </c>
      <c r="M562" s="482" t="s">
        <v>583</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614</v>
      </c>
      <c r="C563" s="482">
        <v>15</v>
      </c>
      <c r="D563" s="483" t="s">
        <v>583</v>
      </c>
      <c r="E563" s="482" t="s">
        <v>613</v>
      </c>
      <c r="F563" s="482" t="s">
        <v>605</v>
      </c>
      <c r="G563" s="482" t="s">
        <v>606</v>
      </c>
      <c r="H563" s="482" t="s">
        <v>607</v>
      </c>
      <c r="I563" s="482" t="s">
        <v>608</v>
      </c>
      <c r="J563" s="482" t="s">
        <v>609</v>
      </c>
      <c r="K563" s="482" t="s">
        <v>610</v>
      </c>
      <c r="L563" s="482" t="s">
        <v>611</v>
      </c>
      <c r="M563" s="482" t="s">
        <v>583</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615</v>
      </c>
      <c r="C564" s="482">
        <v>30</v>
      </c>
      <c r="D564" s="483" t="s">
        <v>583</v>
      </c>
      <c r="E564" s="482" t="s">
        <v>616</v>
      </c>
      <c r="F564" s="482" t="s">
        <v>617</v>
      </c>
      <c r="G564" s="482" t="s">
        <v>618</v>
      </c>
      <c r="H564" s="482" t="s">
        <v>607</v>
      </c>
      <c r="I564" s="482" t="s">
        <v>608</v>
      </c>
      <c r="J564" s="482" t="s">
        <v>609</v>
      </c>
      <c r="K564" s="482" t="s">
        <v>583</v>
      </c>
      <c r="L564" s="482" t="s">
        <v>619</v>
      </c>
      <c r="M564" s="482" t="s">
        <v>620</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621</v>
      </c>
      <c r="C565" s="482">
        <v>30</v>
      </c>
      <c r="D565" s="483" t="s">
        <v>583</v>
      </c>
      <c r="E565" s="482" t="s">
        <v>616</v>
      </c>
      <c r="F565" s="482" t="s">
        <v>617</v>
      </c>
      <c r="G565" s="482" t="s">
        <v>618</v>
      </c>
      <c r="H565" s="482" t="s">
        <v>607</v>
      </c>
      <c r="I565" s="482" t="s">
        <v>608</v>
      </c>
      <c r="J565" s="482" t="s">
        <v>609</v>
      </c>
      <c r="K565" s="482" t="s">
        <v>583</v>
      </c>
      <c r="L565" s="482" t="s">
        <v>619</v>
      </c>
      <c r="M565" s="482" t="s">
        <v>620</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622</v>
      </c>
      <c r="C566" s="482">
        <v>25</v>
      </c>
      <c r="D566" s="483" t="s">
        <v>583</v>
      </c>
      <c r="E566" s="482" t="s">
        <v>623</v>
      </c>
      <c r="F566" s="482" t="s">
        <v>624</v>
      </c>
      <c r="G566" s="482" t="s">
        <v>625</v>
      </c>
      <c r="H566" s="482" t="s">
        <v>607</v>
      </c>
      <c r="I566" s="482" t="s">
        <v>608</v>
      </c>
      <c r="J566" s="482" t="s">
        <v>626</v>
      </c>
      <c r="K566" s="482" t="s">
        <v>583</v>
      </c>
      <c r="L566" s="482" t="s">
        <v>627</v>
      </c>
      <c r="M566" s="482" t="s">
        <v>583</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628</v>
      </c>
      <c r="C567" s="482">
        <v>25</v>
      </c>
      <c r="D567" s="483" t="s">
        <v>583</v>
      </c>
      <c r="E567" s="482" t="s">
        <v>623</v>
      </c>
      <c r="F567" s="482" t="s">
        <v>624</v>
      </c>
      <c r="G567" s="482" t="s">
        <v>625</v>
      </c>
      <c r="H567" s="482" t="s">
        <v>607</v>
      </c>
      <c r="I567" s="482" t="s">
        <v>608</v>
      </c>
      <c r="J567" s="482" t="s">
        <v>626</v>
      </c>
      <c r="K567" s="482" t="s">
        <v>583</v>
      </c>
      <c r="L567" s="482" t="s">
        <v>627</v>
      </c>
      <c r="M567" s="482" t="s">
        <v>583</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629</v>
      </c>
      <c r="C568" s="482">
        <v>15</v>
      </c>
      <c r="D568" s="483" t="s">
        <v>583</v>
      </c>
      <c r="E568" s="482" t="s">
        <v>630</v>
      </c>
      <c r="F568" s="482" t="s">
        <v>631</v>
      </c>
      <c r="G568" s="482" t="s">
        <v>632</v>
      </c>
      <c r="H568" s="482" t="s">
        <v>633</v>
      </c>
      <c r="I568" s="482" t="s">
        <v>583</v>
      </c>
      <c r="J568" s="482" t="s">
        <v>583</v>
      </c>
      <c r="K568" s="482" t="s">
        <v>583</v>
      </c>
      <c r="L568" s="482" t="s">
        <v>634</v>
      </c>
      <c r="M568" s="482" t="s">
        <v>635</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636</v>
      </c>
      <c r="C569" s="482">
        <v>15</v>
      </c>
      <c r="D569" s="483" t="s">
        <v>583</v>
      </c>
      <c r="E569" s="482" t="s">
        <v>630</v>
      </c>
      <c r="F569" s="482" t="s">
        <v>631</v>
      </c>
      <c r="G569" s="482" t="s">
        <v>632</v>
      </c>
      <c r="H569" s="482" t="s">
        <v>633</v>
      </c>
      <c r="I569" s="482" t="s">
        <v>583</v>
      </c>
      <c r="J569" s="482" t="s">
        <v>583</v>
      </c>
      <c r="K569" s="482" t="s">
        <v>583</v>
      </c>
      <c r="L569" s="482" t="s">
        <v>634</v>
      </c>
      <c r="M569" s="482" t="s">
        <v>635</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637</v>
      </c>
      <c r="C570" s="482">
        <v>15</v>
      </c>
      <c r="D570" s="483" t="s">
        <v>583</v>
      </c>
      <c r="E570" s="482" t="s">
        <v>630</v>
      </c>
      <c r="F570" s="482" t="s">
        <v>631</v>
      </c>
      <c r="G570" s="482" t="s">
        <v>632</v>
      </c>
      <c r="H570" s="482" t="s">
        <v>633</v>
      </c>
      <c r="I570" s="482" t="s">
        <v>583</v>
      </c>
      <c r="J570" s="482" t="s">
        <v>583</v>
      </c>
      <c r="K570" s="482" t="s">
        <v>583</v>
      </c>
      <c r="L570" s="482" t="s">
        <v>634</v>
      </c>
      <c r="M570" s="482" t="s">
        <v>635</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638</v>
      </c>
      <c r="C571" s="482">
        <v>15</v>
      </c>
      <c r="D571" s="483" t="s">
        <v>583</v>
      </c>
      <c r="E571" s="482" t="s">
        <v>639</v>
      </c>
      <c r="F571" s="482" t="s">
        <v>640</v>
      </c>
      <c r="G571" s="482" t="s">
        <v>641</v>
      </c>
      <c r="H571" s="482" t="s">
        <v>607</v>
      </c>
      <c r="I571" s="482" t="s">
        <v>608</v>
      </c>
      <c r="J571" s="482" t="s">
        <v>642</v>
      </c>
      <c r="K571" s="482" t="s">
        <v>643</v>
      </c>
      <c r="L571" s="482" t="s">
        <v>644</v>
      </c>
      <c r="M571" s="482" t="s">
        <v>583</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645</v>
      </c>
      <c r="C572" s="482">
        <v>15</v>
      </c>
      <c r="D572" s="483" t="s">
        <v>583</v>
      </c>
      <c r="E572" s="482" t="s">
        <v>639</v>
      </c>
      <c r="F572" s="482" t="s">
        <v>640</v>
      </c>
      <c r="G572" s="482" t="s">
        <v>641</v>
      </c>
      <c r="H572" s="482" t="s">
        <v>607</v>
      </c>
      <c r="I572" s="482" t="s">
        <v>608</v>
      </c>
      <c r="J572" s="482" t="s">
        <v>642</v>
      </c>
      <c r="K572" s="482" t="s">
        <v>643</v>
      </c>
      <c r="L572" s="482" t="s">
        <v>644</v>
      </c>
      <c r="M572" s="482" t="s">
        <v>583</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646</v>
      </c>
      <c r="C573" s="482">
        <v>15</v>
      </c>
      <c r="D573" s="483" t="s">
        <v>583</v>
      </c>
      <c r="E573" s="482" t="s">
        <v>639</v>
      </c>
      <c r="F573" s="482" t="s">
        <v>640</v>
      </c>
      <c r="G573" s="482" t="s">
        <v>641</v>
      </c>
      <c r="H573" s="482" t="s">
        <v>607</v>
      </c>
      <c r="I573" s="482" t="s">
        <v>608</v>
      </c>
      <c r="J573" s="482" t="s">
        <v>642</v>
      </c>
      <c r="K573" s="482" t="s">
        <v>643</v>
      </c>
      <c r="L573" s="482" t="s">
        <v>644</v>
      </c>
      <c r="M573" s="482" t="s">
        <v>583</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647</v>
      </c>
      <c r="C574" s="482">
        <v>15</v>
      </c>
      <c r="D574" s="483" t="s">
        <v>583</v>
      </c>
      <c r="E574" s="482" t="s">
        <v>639</v>
      </c>
      <c r="F574" s="482" t="s">
        <v>640</v>
      </c>
      <c r="G574" s="482" t="s">
        <v>641</v>
      </c>
      <c r="H574" s="482" t="s">
        <v>607</v>
      </c>
      <c r="I574" s="482" t="s">
        <v>608</v>
      </c>
      <c r="J574" s="482" t="s">
        <v>642</v>
      </c>
      <c r="K574" s="482" t="s">
        <v>643</v>
      </c>
      <c r="L574" s="482" t="s">
        <v>644</v>
      </c>
      <c r="M574" s="482" t="s">
        <v>583</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648</v>
      </c>
      <c r="C575" s="482">
        <v>15</v>
      </c>
      <c r="D575" s="483" t="s">
        <v>583</v>
      </c>
      <c r="E575" s="482" t="s">
        <v>639</v>
      </c>
      <c r="F575" s="482" t="s">
        <v>640</v>
      </c>
      <c r="G575" s="482" t="s">
        <v>641</v>
      </c>
      <c r="H575" s="482" t="s">
        <v>607</v>
      </c>
      <c r="I575" s="482" t="s">
        <v>608</v>
      </c>
      <c r="J575" s="482" t="s">
        <v>642</v>
      </c>
      <c r="K575" s="482" t="s">
        <v>643</v>
      </c>
      <c r="L575" s="482" t="s">
        <v>644</v>
      </c>
      <c r="M575" s="482" t="s">
        <v>583</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649</v>
      </c>
      <c r="C576" s="482">
        <v>25</v>
      </c>
      <c r="D576" s="483" t="s">
        <v>583</v>
      </c>
      <c r="E576" s="482" t="s">
        <v>650</v>
      </c>
      <c r="F576" s="482" t="s">
        <v>651</v>
      </c>
      <c r="G576" s="482" t="s">
        <v>652</v>
      </c>
      <c r="H576" s="482" t="s">
        <v>653</v>
      </c>
      <c r="I576" s="482" t="s">
        <v>654</v>
      </c>
      <c r="J576" s="482" t="s">
        <v>655</v>
      </c>
      <c r="K576" s="482" t="s">
        <v>583</v>
      </c>
      <c r="L576" s="482" t="s">
        <v>656</v>
      </c>
      <c r="M576" s="482" t="s">
        <v>583</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657</v>
      </c>
      <c r="C577" s="482">
        <v>25</v>
      </c>
      <c r="D577" s="483" t="s">
        <v>583</v>
      </c>
      <c r="E577" s="482" t="s">
        <v>650</v>
      </c>
      <c r="F577" s="482" t="s">
        <v>651</v>
      </c>
      <c r="G577" s="482" t="s">
        <v>652</v>
      </c>
      <c r="H577" s="482" t="s">
        <v>653</v>
      </c>
      <c r="I577" s="482" t="s">
        <v>654</v>
      </c>
      <c r="J577" s="482" t="s">
        <v>655</v>
      </c>
      <c r="K577" s="482" t="s">
        <v>583</v>
      </c>
      <c r="L577" s="482" t="s">
        <v>656</v>
      </c>
      <c r="M577" s="482" t="s">
        <v>583</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658</v>
      </c>
      <c r="C578" s="482">
        <v>25</v>
      </c>
      <c r="D578" s="483" t="s">
        <v>583</v>
      </c>
      <c r="E578" s="482" t="s">
        <v>659</v>
      </c>
      <c r="F578" s="482" t="s">
        <v>660</v>
      </c>
      <c r="G578" s="482" t="s">
        <v>661</v>
      </c>
      <c r="H578" s="482" t="s">
        <v>662</v>
      </c>
      <c r="I578" s="482" t="s">
        <v>626</v>
      </c>
      <c r="J578" s="482" t="s">
        <v>663</v>
      </c>
      <c r="K578" s="482" t="s">
        <v>664</v>
      </c>
      <c r="L578" s="482" t="s">
        <v>583</v>
      </c>
      <c r="M578" s="482" t="s">
        <v>583</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665</v>
      </c>
      <c r="C579" s="482">
        <v>30</v>
      </c>
      <c r="D579" s="483" t="s">
        <v>583</v>
      </c>
      <c r="E579" s="482" t="s">
        <v>666</v>
      </c>
      <c r="F579" s="482" t="s">
        <v>667</v>
      </c>
      <c r="G579" s="482" t="s">
        <v>668</v>
      </c>
      <c r="H579" s="482" t="s">
        <v>607</v>
      </c>
      <c r="I579" s="482" t="s">
        <v>608</v>
      </c>
      <c r="J579" s="482" t="s">
        <v>626</v>
      </c>
      <c r="K579" s="482" t="s">
        <v>583</v>
      </c>
      <c r="L579" s="482" t="s">
        <v>669</v>
      </c>
      <c r="M579" s="482" t="s">
        <v>583</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670</v>
      </c>
      <c r="C580" s="482">
        <v>25</v>
      </c>
      <c r="D580" s="483" t="s">
        <v>583</v>
      </c>
      <c r="E580" s="482" t="s">
        <v>650</v>
      </c>
      <c r="F580" s="482" t="s">
        <v>651</v>
      </c>
      <c r="G580" s="482" t="s">
        <v>652</v>
      </c>
      <c r="H580" s="482" t="s">
        <v>653</v>
      </c>
      <c r="I580" s="482" t="s">
        <v>654</v>
      </c>
      <c r="J580" s="482" t="s">
        <v>655</v>
      </c>
      <c r="K580" s="482" t="s">
        <v>583</v>
      </c>
      <c r="L580" s="482" t="s">
        <v>656</v>
      </c>
      <c r="M580" s="482" t="s">
        <v>583</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671</v>
      </c>
      <c r="C581" s="482">
        <v>15</v>
      </c>
      <c r="D581" s="483" t="s">
        <v>583</v>
      </c>
      <c r="E581" s="482" t="s">
        <v>672</v>
      </c>
      <c r="F581" s="482" t="s">
        <v>673</v>
      </c>
      <c r="G581" s="482" t="s">
        <v>674</v>
      </c>
      <c r="H581" s="482" t="s">
        <v>675</v>
      </c>
      <c r="I581" s="482" t="s">
        <v>676</v>
      </c>
      <c r="J581" s="482" t="s">
        <v>583</v>
      </c>
      <c r="K581" s="482" t="s">
        <v>583</v>
      </c>
      <c r="L581" s="482" t="s">
        <v>677</v>
      </c>
      <c r="M581" s="482" t="s">
        <v>678</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679</v>
      </c>
      <c r="C582" s="482">
        <v>15</v>
      </c>
      <c r="D582" s="483" t="s">
        <v>583</v>
      </c>
      <c r="E582" s="482" t="s">
        <v>680</v>
      </c>
      <c r="F582" s="482" t="s">
        <v>681</v>
      </c>
      <c r="G582" s="482" t="s">
        <v>682</v>
      </c>
      <c r="H582" s="482" t="s">
        <v>683</v>
      </c>
      <c r="I582" s="482" t="s">
        <v>583</v>
      </c>
      <c r="J582" s="482" t="s">
        <v>583</v>
      </c>
      <c r="K582" s="482" t="s">
        <v>583</v>
      </c>
      <c r="L582" s="482" t="s">
        <v>684</v>
      </c>
      <c r="M582" s="482" t="s">
        <v>678</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685</v>
      </c>
      <c r="C583" s="482">
        <v>15</v>
      </c>
      <c r="D583" s="483" t="s">
        <v>583</v>
      </c>
      <c r="E583" s="482" t="s">
        <v>686</v>
      </c>
      <c r="F583" s="482" t="s">
        <v>681</v>
      </c>
      <c r="G583" s="482" t="s">
        <v>687</v>
      </c>
      <c r="H583" s="482" t="s">
        <v>688</v>
      </c>
      <c r="I583" s="482" t="s">
        <v>583</v>
      </c>
      <c r="J583" s="482" t="s">
        <v>583</v>
      </c>
      <c r="K583" s="482" t="s">
        <v>583</v>
      </c>
      <c r="L583" s="482" t="s">
        <v>684</v>
      </c>
      <c r="M583" s="482" t="s">
        <v>678</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689</v>
      </c>
      <c r="C584" s="482">
        <v>15</v>
      </c>
      <c r="D584" s="483" t="s">
        <v>583</v>
      </c>
      <c r="E584" s="482" t="s">
        <v>690</v>
      </c>
      <c r="F584" s="482" t="s">
        <v>681</v>
      </c>
      <c r="G584" s="482" t="s">
        <v>691</v>
      </c>
      <c r="H584" s="482" t="s">
        <v>688</v>
      </c>
      <c r="I584" s="482" t="s">
        <v>597</v>
      </c>
      <c r="J584" s="482" t="s">
        <v>583</v>
      </c>
      <c r="K584" s="482" t="s">
        <v>583</v>
      </c>
      <c r="L584" s="482" t="s">
        <v>692</v>
      </c>
      <c r="M584" s="482" t="s">
        <v>678</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693</v>
      </c>
      <c r="C585" s="482">
        <v>15</v>
      </c>
      <c r="D585" s="483" t="s">
        <v>583</v>
      </c>
      <c r="E585" s="482" t="s">
        <v>680</v>
      </c>
      <c r="F585" s="482" t="s">
        <v>681</v>
      </c>
      <c r="G585" s="482" t="s">
        <v>682</v>
      </c>
      <c r="H585" s="482" t="s">
        <v>683</v>
      </c>
      <c r="I585" s="482" t="s">
        <v>583</v>
      </c>
      <c r="J585" s="482" t="s">
        <v>583</v>
      </c>
      <c r="K585" s="482" t="s">
        <v>583</v>
      </c>
      <c r="L585" s="482" t="s">
        <v>684</v>
      </c>
      <c r="M585" s="482" t="s">
        <v>678</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694</v>
      </c>
      <c r="C586" s="482">
        <v>15</v>
      </c>
      <c r="D586" s="483" t="s">
        <v>583</v>
      </c>
      <c r="E586" s="482" t="s">
        <v>583</v>
      </c>
      <c r="F586" s="482" t="s">
        <v>695</v>
      </c>
      <c r="G586" s="482" t="s">
        <v>696</v>
      </c>
      <c r="H586" s="482" t="s">
        <v>697</v>
      </c>
      <c r="I586" s="482" t="s">
        <v>698</v>
      </c>
      <c r="J586" s="482" t="s">
        <v>583</v>
      </c>
      <c r="K586" s="482" t="s">
        <v>583</v>
      </c>
      <c r="L586" s="482" t="s">
        <v>699</v>
      </c>
      <c r="M586" s="482" t="s">
        <v>700</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701</v>
      </c>
      <c r="C587" s="482">
        <v>15</v>
      </c>
      <c r="D587" s="483" t="s">
        <v>583</v>
      </c>
      <c r="E587" s="482" t="s">
        <v>690</v>
      </c>
      <c r="F587" s="482" t="s">
        <v>681</v>
      </c>
      <c r="G587" s="482" t="s">
        <v>691</v>
      </c>
      <c r="H587" s="482" t="s">
        <v>688</v>
      </c>
      <c r="I587" s="482" t="s">
        <v>597</v>
      </c>
      <c r="J587" s="482" t="s">
        <v>583</v>
      </c>
      <c r="K587" s="482" t="s">
        <v>583</v>
      </c>
      <c r="L587" s="482" t="s">
        <v>692</v>
      </c>
      <c r="M587" s="482" t="s">
        <v>678</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16</v>
      </c>
      <c r="C588" s="482">
        <v>15</v>
      </c>
      <c r="D588" s="483" t="s">
        <v>583</v>
      </c>
      <c r="E588" s="482" t="s">
        <v>702</v>
      </c>
      <c r="F588" s="482" t="s">
        <v>703</v>
      </c>
      <c r="G588" s="482" t="s">
        <v>704</v>
      </c>
      <c r="H588" s="482" t="s">
        <v>705</v>
      </c>
      <c r="I588" s="482" t="s">
        <v>706</v>
      </c>
      <c r="J588" s="482" t="s">
        <v>707</v>
      </c>
      <c r="K588" s="482" t="s">
        <v>708</v>
      </c>
      <c r="L588" s="482" t="s">
        <v>709</v>
      </c>
      <c r="M588" s="482" t="s">
        <v>710</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711</v>
      </c>
      <c r="C589" s="482">
        <v>15</v>
      </c>
      <c r="D589" s="483" t="s">
        <v>583</v>
      </c>
      <c r="E589" s="482" t="s">
        <v>712</v>
      </c>
      <c r="F589" s="482" t="s">
        <v>713</v>
      </c>
      <c r="G589" s="482" t="s">
        <v>607</v>
      </c>
      <c r="H589" s="482" t="s">
        <v>608</v>
      </c>
      <c r="I589" s="482" t="s">
        <v>626</v>
      </c>
      <c r="J589" s="482" t="s">
        <v>598</v>
      </c>
      <c r="K589" s="482" t="s">
        <v>583</v>
      </c>
      <c r="L589" s="482" t="s">
        <v>714</v>
      </c>
      <c r="M589" s="482" t="s">
        <v>715</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716</v>
      </c>
      <c r="C590" s="482">
        <v>15</v>
      </c>
      <c r="D590" s="483" t="s">
        <v>583</v>
      </c>
      <c r="E590" s="482" t="s">
        <v>717</v>
      </c>
      <c r="F590" s="482" t="s">
        <v>607</v>
      </c>
      <c r="G590" s="482" t="s">
        <v>608</v>
      </c>
      <c r="H590" s="482" t="s">
        <v>626</v>
      </c>
      <c r="I590" s="482" t="s">
        <v>598</v>
      </c>
      <c r="J590" s="482" t="s">
        <v>583</v>
      </c>
      <c r="K590" s="482" t="s">
        <v>583</v>
      </c>
      <c r="L590" s="482" t="s">
        <v>714</v>
      </c>
      <c r="M590" s="482" t="s">
        <v>715</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718</v>
      </c>
      <c r="C591" s="482">
        <v>15</v>
      </c>
      <c r="D591" s="483" t="s">
        <v>583</v>
      </c>
      <c r="E591" s="482" t="s">
        <v>719</v>
      </c>
      <c r="F591" s="482" t="s">
        <v>720</v>
      </c>
      <c r="G591" s="482" t="s">
        <v>721</v>
      </c>
      <c r="H591" s="482" t="s">
        <v>607</v>
      </c>
      <c r="I591" s="482" t="s">
        <v>608</v>
      </c>
      <c r="J591" s="482" t="s">
        <v>626</v>
      </c>
      <c r="K591" s="482" t="s">
        <v>722</v>
      </c>
      <c r="L591" s="482" t="s">
        <v>723</v>
      </c>
      <c r="M591" s="482" t="s">
        <v>635</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724</v>
      </c>
      <c r="C592" s="482">
        <v>15</v>
      </c>
      <c r="D592" s="483" t="s">
        <v>583</v>
      </c>
      <c r="E592" s="482" t="s">
        <v>717</v>
      </c>
      <c r="F592" s="482" t="s">
        <v>725</v>
      </c>
      <c r="G592" s="482" t="s">
        <v>607</v>
      </c>
      <c r="H592" s="482" t="s">
        <v>608</v>
      </c>
      <c r="I592" s="482" t="s">
        <v>626</v>
      </c>
      <c r="J592" s="482" t="s">
        <v>598</v>
      </c>
      <c r="K592" s="482" t="s">
        <v>583</v>
      </c>
      <c r="L592" s="482" t="s">
        <v>714</v>
      </c>
      <c r="M592" s="482" t="s">
        <v>715</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726</v>
      </c>
      <c r="C593" s="482">
        <v>15</v>
      </c>
      <c r="D593" s="483" t="s">
        <v>583</v>
      </c>
      <c r="E593" s="482" t="s">
        <v>717</v>
      </c>
      <c r="F593" s="482" t="s">
        <v>583</v>
      </c>
      <c r="G593" s="482" t="s">
        <v>583</v>
      </c>
      <c r="H593" s="482" t="s">
        <v>607</v>
      </c>
      <c r="I593" s="482" t="s">
        <v>608</v>
      </c>
      <c r="J593" s="482" t="s">
        <v>626</v>
      </c>
      <c r="K593" s="482" t="s">
        <v>598</v>
      </c>
      <c r="L593" s="482" t="s">
        <v>714</v>
      </c>
      <c r="M593" s="482" t="s">
        <v>715</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727</v>
      </c>
      <c r="C594" s="482">
        <v>15</v>
      </c>
      <c r="D594" s="483" t="s">
        <v>583</v>
      </c>
      <c r="E594" s="482" t="s">
        <v>719</v>
      </c>
      <c r="F594" s="482" t="s">
        <v>720</v>
      </c>
      <c r="G594" s="482" t="s">
        <v>721</v>
      </c>
      <c r="H594" s="482" t="s">
        <v>607</v>
      </c>
      <c r="I594" s="482" t="s">
        <v>608</v>
      </c>
      <c r="J594" s="482" t="s">
        <v>626</v>
      </c>
      <c r="K594" s="482" t="s">
        <v>722</v>
      </c>
      <c r="L594" s="482" t="s">
        <v>723</v>
      </c>
      <c r="M594" s="482" t="s">
        <v>635</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728</v>
      </c>
      <c r="C595" s="482">
        <v>15</v>
      </c>
      <c r="D595" s="483" t="s">
        <v>583</v>
      </c>
      <c r="E595" s="482" t="s">
        <v>717</v>
      </c>
      <c r="F595" s="482" t="s">
        <v>725</v>
      </c>
      <c r="G595" s="482" t="s">
        <v>607</v>
      </c>
      <c r="H595" s="482" t="s">
        <v>608</v>
      </c>
      <c r="I595" s="482" t="s">
        <v>626</v>
      </c>
      <c r="J595" s="482" t="s">
        <v>598</v>
      </c>
      <c r="K595" s="482" t="s">
        <v>583</v>
      </c>
      <c r="L595" s="482" t="s">
        <v>714</v>
      </c>
      <c r="M595" s="482" t="s">
        <v>715</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729</v>
      </c>
      <c r="C596" s="482">
        <v>15</v>
      </c>
      <c r="D596" s="483" t="s">
        <v>583</v>
      </c>
      <c r="E596" s="482" t="s">
        <v>717</v>
      </c>
      <c r="F596" s="482" t="s">
        <v>583</v>
      </c>
      <c r="G596" s="482" t="s">
        <v>583</v>
      </c>
      <c r="H596" s="482" t="s">
        <v>607</v>
      </c>
      <c r="I596" s="482" t="s">
        <v>608</v>
      </c>
      <c r="J596" s="482" t="s">
        <v>626</v>
      </c>
      <c r="K596" s="482" t="s">
        <v>598</v>
      </c>
      <c r="L596" s="482" t="s">
        <v>714</v>
      </c>
      <c r="M596" s="482" t="s">
        <v>715</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ht="11.1" hidden="1" customHeight="1">
      <c r="B597" s="311" t="s">
        <v>730</v>
      </c>
      <c r="C597" s="311">
        <v>15</v>
      </c>
      <c r="D597" s="312" t="s">
        <v>583</v>
      </c>
      <c r="E597" s="311" t="s">
        <v>731</v>
      </c>
      <c r="F597" s="311" t="s">
        <v>732</v>
      </c>
      <c r="G597" s="311" t="s">
        <v>583</v>
      </c>
      <c r="H597" s="311" t="s">
        <v>583</v>
      </c>
      <c r="I597" s="311" t="s">
        <v>583</v>
      </c>
      <c r="J597" s="311" t="s">
        <v>583</v>
      </c>
      <c r="K597" s="311" t="s">
        <v>583</v>
      </c>
      <c r="L597" s="311" t="s">
        <v>583</v>
      </c>
      <c r="M597" s="311" t="s">
        <v>583</v>
      </c>
    </row>
    <row r="598" spans="1:40" ht="11.1" hidden="1" customHeight="1">
      <c r="B598" s="311" t="s">
        <v>733</v>
      </c>
      <c r="C598" s="311">
        <v>15</v>
      </c>
      <c r="D598" s="312" t="s">
        <v>583</v>
      </c>
      <c r="E598" s="311" t="s">
        <v>731</v>
      </c>
      <c r="F598" s="311" t="s">
        <v>732</v>
      </c>
      <c r="G598" s="311" t="s">
        <v>583</v>
      </c>
      <c r="H598" s="311" t="s">
        <v>583</v>
      </c>
      <c r="I598" s="311" t="s">
        <v>583</v>
      </c>
      <c r="J598" s="311" t="s">
        <v>583</v>
      </c>
      <c r="K598" s="311" t="s">
        <v>583</v>
      </c>
      <c r="L598" s="311" t="s">
        <v>583</v>
      </c>
      <c r="M598" s="311" t="s">
        <v>583</v>
      </c>
    </row>
    <row r="599" spans="1:40" ht="11.1" hidden="1" customHeight="1">
      <c r="B599" s="311" t="s">
        <v>734</v>
      </c>
      <c r="C599" s="311">
        <v>15</v>
      </c>
      <c r="D599" s="312" t="s">
        <v>583</v>
      </c>
      <c r="E599" s="311" t="s">
        <v>735</v>
      </c>
      <c r="F599" s="311" t="s">
        <v>736</v>
      </c>
      <c r="G599" s="311" t="s">
        <v>583</v>
      </c>
      <c r="H599" s="311" t="s">
        <v>607</v>
      </c>
      <c r="I599" s="311" t="s">
        <v>608</v>
      </c>
      <c r="J599" s="311" t="s">
        <v>583</v>
      </c>
      <c r="K599" s="311" t="s">
        <v>737</v>
      </c>
      <c r="L599" s="311" t="s">
        <v>583</v>
      </c>
      <c r="M599" s="311" t="s">
        <v>583</v>
      </c>
    </row>
    <row r="600" spans="1:40" ht="11.1" hidden="1" customHeight="1">
      <c r="B600" s="312" t="s">
        <v>738</v>
      </c>
      <c r="C600" s="311">
        <v>15</v>
      </c>
      <c r="D600" s="312" t="s">
        <v>583</v>
      </c>
      <c r="E600" s="311" t="s">
        <v>739</v>
      </c>
      <c r="F600" s="311" t="s">
        <v>740</v>
      </c>
      <c r="G600" s="311" t="s">
        <v>583</v>
      </c>
      <c r="H600" s="311" t="s">
        <v>607</v>
      </c>
      <c r="I600" s="311" t="s">
        <v>608</v>
      </c>
      <c r="J600" s="311" t="s">
        <v>583</v>
      </c>
      <c r="K600" s="311" t="s">
        <v>583</v>
      </c>
      <c r="L600" s="311" t="s">
        <v>583</v>
      </c>
      <c r="M600" s="311" t="s">
        <v>583</v>
      </c>
    </row>
    <row r="601" spans="1:40" ht="11.1" hidden="1" customHeight="1">
      <c r="B601" s="312" t="s">
        <v>741</v>
      </c>
      <c r="C601" s="311">
        <v>15</v>
      </c>
      <c r="D601" s="312" t="s">
        <v>583</v>
      </c>
      <c r="E601" s="311" t="s">
        <v>639</v>
      </c>
      <c r="F601" s="311" t="s">
        <v>640</v>
      </c>
      <c r="G601" s="311" t="s">
        <v>583</v>
      </c>
      <c r="H601" s="311" t="s">
        <v>607</v>
      </c>
      <c r="I601" s="311" t="s">
        <v>608</v>
      </c>
      <c r="J601" s="311" t="s">
        <v>583</v>
      </c>
      <c r="K601" s="311" t="s">
        <v>583</v>
      </c>
      <c r="L601" s="311" t="s">
        <v>583</v>
      </c>
      <c r="M601" s="311" t="s">
        <v>583</v>
      </c>
    </row>
    <row r="602" spans="1:40" ht="11.1" hidden="1" customHeight="1">
      <c r="B602" s="312" t="s">
        <v>742</v>
      </c>
      <c r="C602" s="311">
        <v>15</v>
      </c>
      <c r="D602" s="312" t="s">
        <v>583</v>
      </c>
      <c r="E602" s="311" t="s">
        <v>639</v>
      </c>
      <c r="F602" s="311" t="s">
        <v>640</v>
      </c>
      <c r="G602" s="311" t="s">
        <v>583</v>
      </c>
      <c r="H602" s="311" t="s">
        <v>607</v>
      </c>
      <c r="I602" s="311" t="s">
        <v>608</v>
      </c>
      <c r="J602" s="311" t="s">
        <v>583</v>
      </c>
      <c r="K602" s="311" t="s">
        <v>583</v>
      </c>
      <c r="L602" s="311" t="s">
        <v>583</v>
      </c>
      <c r="M602" s="311" t="s">
        <v>583</v>
      </c>
    </row>
    <row r="603" spans="1:40" ht="11.1" hidden="1" customHeight="1">
      <c r="B603" s="312" t="s">
        <v>743</v>
      </c>
      <c r="C603" s="311">
        <v>25</v>
      </c>
      <c r="D603" s="312" t="s">
        <v>583</v>
      </c>
      <c r="E603" s="311" t="s">
        <v>650</v>
      </c>
      <c r="F603" s="311" t="s">
        <v>651</v>
      </c>
      <c r="G603" s="311" t="s">
        <v>744</v>
      </c>
      <c r="H603" s="311" t="s">
        <v>607</v>
      </c>
      <c r="I603" s="311" t="s">
        <v>608</v>
      </c>
      <c r="J603" s="311" t="s">
        <v>642</v>
      </c>
      <c r="K603" s="311" t="s">
        <v>583</v>
      </c>
      <c r="L603" s="311" t="s">
        <v>583</v>
      </c>
      <c r="M603" s="311" t="s">
        <v>583</v>
      </c>
    </row>
    <row r="604" spans="1:40" ht="11.1" hidden="1" customHeight="1">
      <c r="B604" s="312" t="s">
        <v>745</v>
      </c>
      <c r="C604" s="311">
        <v>15</v>
      </c>
      <c r="D604" s="312" t="s">
        <v>583</v>
      </c>
      <c r="E604" s="311" t="s">
        <v>639</v>
      </c>
      <c r="F604" s="311" t="s">
        <v>640</v>
      </c>
      <c r="G604" s="311" t="s">
        <v>641</v>
      </c>
      <c r="H604" s="311" t="s">
        <v>607</v>
      </c>
      <c r="I604" s="311" t="s">
        <v>608</v>
      </c>
      <c r="J604" s="311" t="s">
        <v>642</v>
      </c>
      <c r="K604" s="311" t="s">
        <v>583</v>
      </c>
      <c r="L604" s="311" t="s">
        <v>583</v>
      </c>
      <c r="M604" s="311" t="s">
        <v>583</v>
      </c>
    </row>
    <row r="605" spans="1:40" ht="11.1" hidden="1" customHeight="1">
      <c r="B605" s="312" t="s">
        <v>746</v>
      </c>
      <c r="C605" s="311">
        <v>25</v>
      </c>
      <c r="D605" s="313" t="s">
        <v>583</v>
      </c>
      <c r="E605" s="311" t="s">
        <v>650</v>
      </c>
      <c r="F605" s="311" t="s">
        <v>651</v>
      </c>
      <c r="G605" s="311" t="s">
        <v>744</v>
      </c>
      <c r="H605" s="311" t="s">
        <v>607</v>
      </c>
      <c r="I605" s="311" t="s">
        <v>608</v>
      </c>
      <c r="J605" s="311" t="s">
        <v>642</v>
      </c>
      <c r="K605" s="311" t="s">
        <v>583</v>
      </c>
      <c r="L605" s="311" t="s">
        <v>583</v>
      </c>
      <c r="M605" s="311" t="s">
        <v>583</v>
      </c>
    </row>
    <row r="606" spans="1:40" ht="11.1" hidden="1" customHeight="1">
      <c r="B606" s="312" t="s">
        <v>747</v>
      </c>
      <c r="C606" s="311">
        <v>25</v>
      </c>
      <c r="D606" s="312" t="s">
        <v>583</v>
      </c>
      <c r="E606" s="311" t="s">
        <v>650</v>
      </c>
      <c r="F606" s="311" t="s">
        <v>651</v>
      </c>
      <c r="G606" s="311" t="s">
        <v>744</v>
      </c>
      <c r="H606" s="311" t="s">
        <v>607</v>
      </c>
      <c r="I606" s="311" t="s">
        <v>608</v>
      </c>
      <c r="J606" s="311" t="s">
        <v>642</v>
      </c>
      <c r="K606" s="311" t="s">
        <v>583</v>
      </c>
      <c r="L606" s="311" t="s">
        <v>583</v>
      </c>
      <c r="M606" s="311" t="s">
        <v>583</v>
      </c>
    </row>
    <row r="607" spans="1:40" ht="11.1" hidden="1" customHeight="1">
      <c r="B607" s="312" t="s">
        <v>748</v>
      </c>
      <c r="C607" s="311">
        <v>15</v>
      </c>
      <c r="D607" s="312" t="s">
        <v>583</v>
      </c>
      <c r="E607" s="311" t="s">
        <v>639</v>
      </c>
      <c r="F607" s="311" t="s">
        <v>640</v>
      </c>
      <c r="G607" s="311" t="s">
        <v>583</v>
      </c>
      <c r="H607" s="311" t="s">
        <v>607</v>
      </c>
      <c r="I607" s="311" t="s">
        <v>608</v>
      </c>
      <c r="J607" s="311" t="s">
        <v>583</v>
      </c>
      <c r="K607" s="311" t="s">
        <v>583</v>
      </c>
      <c r="L607" s="311" t="s">
        <v>583</v>
      </c>
      <c r="M607" s="311" t="s">
        <v>583</v>
      </c>
    </row>
    <row r="608" spans="1:40" ht="11.1" hidden="1" customHeight="1">
      <c r="B608" s="312" t="s">
        <v>749</v>
      </c>
      <c r="C608" s="311">
        <v>15</v>
      </c>
      <c r="D608" s="312" t="s">
        <v>583</v>
      </c>
      <c r="E608" s="311" t="s">
        <v>639</v>
      </c>
      <c r="F608" s="311" t="s">
        <v>640</v>
      </c>
      <c r="G608" s="311" t="s">
        <v>641</v>
      </c>
      <c r="H608" s="311" t="s">
        <v>607</v>
      </c>
      <c r="I608" s="311" t="s">
        <v>608</v>
      </c>
      <c r="J608" s="311" t="s">
        <v>642</v>
      </c>
      <c r="K608" s="311" t="s">
        <v>583</v>
      </c>
      <c r="L608" s="311" t="s">
        <v>583</v>
      </c>
      <c r="M608" s="311" t="s">
        <v>583</v>
      </c>
    </row>
    <row r="609" spans="2:13" ht="11.1" hidden="1" customHeight="1">
      <c r="B609" s="312" t="s">
        <v>750</v>
      </c>
      <c r="C609" s="311">
        <v>15</v>
      </c>
      <c r="D609" s="312" t="s">
        <v>583</v>
      </c>
      <c r="E609" s="311" t="s">
        <v>604</v>
      </c>
      <c r="F609" s="311" t="s">
        <v>583</v>
      </c>
      <c r="G609" s="311" t="s">
        <v>583</v>
      </c>
      <c r="H609" s="311" t="s">
        <v>607</v>
      </c>
      <c r="I609" s="311" t="s">
        <v>608</v>
      </c>
      <c r="J609" s="311" t="s">
        <v>609</v>
      </c>
      <c r="K609" s="311" t="s">
        <v>583</v>
      </c>
      <c r="L609" s="311" t="s">
        <v>583</v>
      </c>
      <c r="M609" s="311" t="s">
        <v>583</v>
      </c>
    </row>
    <row r="610" spans="2:13" ht="11.1" hidden="1" customHeight="1">
      <c r="B610" s="312" t="s">
        <v>751</v>
      </c>
      <c r="C610" s="311">
        <v>25</v>
      </c>
      <c r="D610" s="313">
        <v>0.2</v>
      </c>
      <c r="E610" s="311" t="s">
        <v>623</v>
      </c>
      <c r="F610" s="311" t="s">
        <v>624</v>
      </c>
      <c r="G610" s="311" t="s">
        <v>625</v>
      </c>
      <c r="H610" s="311" t="s">
        <v>607</v>
      </c>
      <c r="I610" s="311" t="s">
        <v>608</v>
      </c>
      <c r="J610" s="311" t="s">
        <v>626</v>
      </c>
      <c r="K610" s="311" t="s">
        <v>583</v>
      </c>
      <c r="L610" s="312" t="s">
        <v>627</v>
      </c>
      <c r="M610" s="311" t="s">
        <v>583</v>
      </c>
    </row>
    <row r="611" spans="2:13" ht="11.1" hidden="1" customHeight="1">
      <c r="B611" s="312" t="s">
        <v>752</v>
      </c>
      <c r="C611" s="311">
        <v>30</v>
      </c>
      <c r="D611" s="313">
        <v>0.25</v>
      </c>
      <c r="E611" s="311" t="s">
        <v>616</v>
      </c>
      <c r="F611" s="311" t="s">
        <v>617</v>
      </c>
      <c r="G611" s="311" t="s">
        <v>618</v>
      </c>
      <c r="H611" s="311" t="s">
        <v>607</v>
      </c>
      <c r="I611" s="311" t="s">
        <v>608</v>
      </c>
      <c r="J611" s="311" t="s">
        <v>609</v>
      </c>
      <c r="K611" s="311" t="s">
        <v>583</v>
      </c>
      <c r="L611" s="312" t="s">
        <v>619</v>
      </c>
      <c r="M611" s="312" t="s">
        <v>620</v>
      </c>
    </row>
    <row r="612" spans="2:13" ht="11.1" hidden="1" customHeight="1">
      <c r="B612" s="312" t="s">
        <v>753</v>
      </c>
      <c r="C612" s="311">
        <v>15</v>
      </c>
      <c r="D612" s="312" t="s">
        <v>583</v>
      </c>
      <c r="E612" s="311" t="s">
        <v>717</v>
      </c>
      <c r="F612" s="311" t="s">
        <v>583</v>
      </c>
      <c r="G612" s="311" t="s">
        <v>583</v>
      </c>
      <c r="H612" s="311" t="s">
        <v>607</v>
      </c>
      <c r="I612" s="311" t="s">
        <v>608</v>
      </c>
      <c r="J612" s="311" t="s">
        <v>626</v>
      </c>
      <c r="K612" s="311" t="s">
        <v>598</v>
      </c>
      <c r="L612" s="311" t="s">
        <v>714</v>
      </c>
      <c r="M612" s="311" t="s">
        <v>754</v>
      </c>
    </row>
    <row r="613" spans="2:13" ht="11.1" hidden="1" customHeight="1">
      <c r="B613" s="312" t="s">
        <v>755</v>
      </c>
      <c r="C613" s="311">
        <v>15</v>
      </c>
      <c r="D613" s="312" t="s">
        <v>583</v>
      </c>
      <c r="E613" s="311" t="s">
        <v>717</v>
      </c>
      <c r="F613" s="311" t="s">
        <v>725</v>
      </c>
      <c r="G613" s="311" t="s">
        <v>583</v>
      </c>
      <c r="H613" s="311" t="s">
        <v>583</v>
      </c>
      <c r="I613" s="311" t="s">
        <v>583</v>
      </c>
      <c r="J613" s="311" t="s">
        <v>583</v>
      </c>
      <c r="K613" s="311" t="s">
        <v>583</v>
      </c>
      <c r="L613" s="311" t="s">
        <v>714</v>
      </c>
      <c r="M613" s="311" t="s">
        <v>754</v>
      </c>
    </row>
    <row r="614" spans="2:13" ht="11.1" hidden="1" customHeight="1">
      <c r="B614" s="311" t="s">
        <v>756</v>
      </c>
      <c r="C614" s="311">
        <v>15</v>
      </c>
      <c r="D614" s="312" t="s">
        <v>583</v>
      </c>
      <c r="E614" s="311" t="s">
        <v>717</v>
      </c>
      <c r="F614" s="311" t="s">
        <v>583</v>
      </c>
      <c r="G614" s="311" t="s">
        <v>583</v>
      </c>
      <c r="H614" s="311" t="s">
        <v>607</v>
      </c>
      <c r="I614" s="311" t="s">
        <v>608</v>
      </c>
      <c r="J614" s="311" t="s">
        <v>626</v>
      </c>
      <c r="K614" s="311" t="s">
        <v>598</v>
      </c>
      <c r="L614" s="311" t="s">
        <v>714</v>
      </c>
      <c r="M614" s="311" t="s">
        <v>754</v>
      </c>
    </row>
    <row r="615" spans="2:13" ht="11.1" hidden="1" customHeight="1">
      <c r="B615" s="311" t="s">
        <v>757</v>
      </c>
      <c r="C615" s="311">
        <v>15</v>
      </c>
      <c r="D615" s="312" t="s">
        <v>583</v>
      </c>
      <c r="E615" s="311" t="s">
        <v>717</v>
      </c>
      <c r="F615" s="311" t="s">
        <v>725</v>
      </c>
      <c r="G615" s="311" t="s">
        <v>583</v>
      </c>
      <c r="H615" s="311" t="s">
        <v>607</v>
      </c>
      <c r="I615" s="311" t="s">
        <v>608</v>
      </c>
      <c r="J615" s="311" t="s">
        <v>626</v>
      </c>
      <c r="K615" s="311" t="s">
        <v>583</v>
      </c>
      <c r="L615" s="311" t="s">
        <v>714</v>
      </c>
      <c r="M615" s="311" t="s">
        <v>754</v>
      </c>
    </row>
    <row r="616" spans="2:13" ht="11.1" hidden="1" customHeight="1">
      <c r="B616" s="311" t="s">
        <v>758</v>
      </c>
      <c r="C616" s="311">
        <v>25</v>
      </c>
      <c r="D616" s="312" t="s">
        <v>583</v>
      </c>
      <c r="E616" s="311" t="s">
        <v>659</v>
      </c>
      <c r="F616" s="311" t="s">
        <v>660</v>
      </c>
      <c r="G616" s="311" t="s">
        <v>661</v>
      </c>
      <c r="H616" s="311" t="s">
        <v>662</v>
      </c>
      <c r="I616" s="311" t="s">
        <v>626</v>
      </c>
      <c r="J616" s="311" t="s">
        <v>663</v>
      </c>
      <c r="K616" s="311" t="s">
        <v>664</v>
      </c>
      <c r="L616" s="311" t="s">
        <v>583</v>
      </c>
      <c r="M616" s="311" t="s">
        <v>583</v>
      </c>
    </row>
    <row r="617" spans="2:13" ht="11.1" hidden="1" customHeight="1">
      <c r="B617" s="311" t="s">
        <v>759</v>
      </c>
      <c r="C617" s="311">
        <v>25</v>
      </c>
      <c r="D617" s="312" t="s">
        <v>583</v>
      </c>
      <c r="E617" s="311" t="s">
        <v>659</v>
      </c>
      <c r="F617" s="311" t="s">
        <v>660</v>
      </c>
      <c r="G617" s="311" t="s">
        <v>661</v>
      </c>
      <c r="H617" s="311" t="s">
        <v>662</v>
      </c>
      <c r="I617" s="311" t="s">
        <v>626</v>
      </c>
      <c r="J617" s="311" t="s">
        <v>663</v>
      </c>
      <c r="K617" s="311" t="s">
        <v>664</v>
      </c>
      <c r="L617" s="311" t="s">
        <v>583</v>
      </c>
      <c r="M617" s="311" t="s">
        <v>583</v>
      </c>
    </row>
    <row r="618" spans="2:13" ht="11.1" hidden="1" customHeight="1">
      <c r="B618" s="311" t="s">
        <v>760</v>
      </c>
      <c r="C618" s="311">
        <v>30</v>
      </c>
      <c r="D618" s="313" t="s">
        <v>583</v>
      </c>
      <c r="E618" s="311" t="s">
        <v>666</v>
      </c>
      <c r="F618" s="311" t="s">
        <v>667</v>
      </c>
      <c r="G618" s="311" t="s">
        <v>668</v>
      </c>
      <c r="H618" s="311" t="s">
        <v>607</v>
      </c>
      <c r="I618" s="311" t="s">
        <v>608</v>
      </c>
      <c r="J618" s="311" t="s">
        <v>626</v>
      </c>
      <c r="K618" s="311" t="s">
        <v>583</v>
      </c>
      <c r="L618" s="312" t="s">
        <v>669</v>
      </c>
      <c r="M618" s="311" t="s">
        <v>583</v>
      </c>
    </row>
    <row r="619" spans="2:13" ht="11.1" hidden="1" customHeight="1">
      <c r="B619" s="311" t="s">
        <v>761</v>
      </c>
      <c r="C619" s="311">
        <v>25</v>
      </c>
      <c r="D619" s="312" t="s">
        <v>583</v>
      </c>
      <c r="E619" s="311" t="s">
        <v>659</v>
      </c>
      <c r="F619" s="311" t="s">
        <v>660</v>
      </c>
      <c r="G619" s="311" t="s">
        <v>661</v>
      </c>
      <c r="H619" s="311" t="s">
        <v>662</v>
      </c>
      <c r="I619" s="311" t="s">
        <v>626</v>
      </c>
      <c r="J619" s="311" t="s">
        <v>663</v>
      </c>
      <c r="K619" s="311" t="s">
        <v>664</v>
      </c>
      <c r="L619" s="311" t="s">
        <v>583</v>
      </c>
      <c r="M619" s="311" t="s">
        <v>583</v>
      </c>
    </row>
    <row r="620" spans="2:13" ht="11.1" hidden="1" customHeight="1">
      <c r="B620" s="312" t="s">
        <v>762</v>
      </c>
      <c r="C620" s="311">
        <v>15</v>
      </c>
      <c r="D620" s="312" t="s">
        <v>583</v>
      </c>
      <c r="E620" s="311" t="s">
        <v>702</v>
      </c>
      <c r="F620" s="311" t="s">
        <v>703</v>
      </c>
      <c r="G620" s="311" t="s">
        <v>583</v>
      </c>
      <c r="H620" s="311" t="s">
        <v>705</v>
      </c>
      <c r="I620" s="311" t="s">
        <v>706</v>
      </c>
      <c r="J620" s="311" t="s">
        <v>583</v>
      </c>
      <c r="K620" s="311" t="s">
        <v>583</v>
      </c>
      <c r="L620" s="311" t="s">
        <v>583</v>
      </c>
      <c r="M620" s="311" t="s">
        <v>583</v>
      </c>
    </row>
    <row r="621" spans="2:13" ht="11.1" hidden="1" customHeight="1">
      <c r="B621" s="312" t="s">
        <v>763</v>
      </c>
      <c r="C621" s="311">
        <v>15</v>
      </c>
      <c r="D621" s="312" t="s">
        <v>583</v>
      </c>
      <c r="E621" s="311" t="s">
        <v>583</v>
      </c>
      <c r="F621" s="311" t="s">
        <v>695</v>
      </c>
      <c r="G621" s="311" t="s">
        <v>696</v>
      </c>
      <c r="H621" s="311" t="s">
        <v>583</v>
      </c>
      <c r="I621" s="311" t="s">
        <v>583</v>
      </c>
      <c r="J621" s="311" t="s">
        <v>583</v>
      </c>
      <c r="K621" s="311" t="s">
        <v>583</v>
      </c>
      <c r="L621" s="311" t="s">
        <v>583</v>
      </c>
      <c r="M621" s="311" t="s">
        <v>583</v>
      </c>
    </row>
    <row r="622" spans="2:13" ht="11.1" hidden="1" customHeight="1">
      <c r="B622" s="312" t="s">
        <v>764</v>
      </c>
      <c r="C622" s="311">
        <v>15</v>
      </c>
      <c r="D622" s="312" t="s">
        <v>583</v>
      </c>
      <c r="E622" s="311" t="s">
        <v>719</v>
      </c>
      <c r="F622" s="311" t="s">
        <v>720</v>
      </c>
      <c r="G622" s="311" t="s">
        <v>721</v>
      </c>
      <c r="H622" s="311" t="s">
        <v>607</v>
      </c>
      <c r="I622" s="311" t="s">
        <v>608</v>
      </c>
      <c r="J622" s="311" t="s">
        <v>626</v>
      </c>
      <c r="K622" s="311" t="s">
        <v>722</v>
      </c>
      <c r="L622" s="311" t="s">
        <v>583</v>
      </c>
      <c r="M622" s="311" t="s">
        <v>583</v>
      </c>
    </row>
    <row r="623" spans="2:13" ht="11.1" hidden="1" customHeight="1">
      <c r="B623" s="312" t="s">
        <v>765</v>
      </c>
      <c r="C623" s="311">
        <v>15</v>
      </c>
      <c r="D623" s="312" t="s">
        <v>583</v>
      </c>
      <c r="E623" s="311" t="s">
        <v>719</v>
      </c>
      <c r="F623" s="311" t="s">
        <v>720</v>
      </c>
      <c r="G623" s="311" t="s">
        <v>721</v>
      </c>
      <c r="H623" s="311" t="s">
        <v>607</v>
      </c>
      <c r="I623" s="311" t="s">
        <v>608</v>
      </c>
      <c r="J623" s="311" t="s">
        <v>626</v>
      </c>
      <c r="K623" s="311" t="s">
        <v>722</v>
      </c>
      <c r="L623" s="311" t="s">
        <v>583</v>
      </c>
      <c r="M623" s="311" t="s">
        <v>583</v>
      </c>
    </row>
    <row r="624" spans="2:13" ht="11.1" hidden="1" customHeight="1">
      <c r="B624" s="312" t="s">
        <v>766</v>
      </c>
      <c r="C624" s="311">
        <v>15</v>
      </c>
      <c r="D624" s="312" t="s">
        <v>583</v>
      </c>
      <c r="E624" s="311" t="s">
        <v>583</v>
      </c>
      <c r="F624" s="311" t="s">
        <v>767</v>
      </c>
      <c r="G624" s="311" t="s">
        <v>583</v>
      </c>
      <c r="H624" s="311" t="s">
        <v>583</v>
      </c>
      <c r="I624" s="311" t="s">
        <v>583</v>
      </c>
      <c r="J624" s="311" t="s">
        <v>583</v>
      </c>
      <c r="K624" s="311" t="s">
        <v>583</v>
      </c>
      <c r="L624" s="311" t="s">
        <v>583</v>
      </c>
      <c r="M624" s="311" t="s">
        <v>583</v>
      </c>
    </row>
    <row r="625" spans="2:13" ht="11.1" hidden="1" customHeight="1">
      <c r="B625" s="312" t="s">
        <v>768</v>
      </c>
      <c r="C625" s="311">
        <v>15</v>
      </c>
      <c r="D625" s="312" t="s">
        <v>583</v>
      </c>
      <c r="E625" s="311" t="s">
        <v>686</v>
      </c>
      <c r="F625" s="311" t="s">
        <v>681</v>
      </c>
      <c r="G625" s="311" t="s">
        <v>583</v>
      </c>
      <c r="H625" s="311" t="s">
        <v>583</v>
      </c>
      <c r="I625" s="311" t="s">
        <v>583</v>
      </c>
      <c r="J625" s="311" t="s">
        <v>583</v>
      </c>
      <c r="K625" s="311" t="s">
        <v>583</v>
      </c>
      <c r="L625" s="311" t="s">
        <v>583</v>
      </c>
      <c r="M625" s="311" t="s">
        <v>583</v>
      </c>
    </row>
    <row r="626" spans="2:13" ht="11.1" hidden="1" customHeight="1">
      <c r="B626" s="312" t="s">
        <v>769</v>
      </c>
      <c r="C626" s="311">
        <v>15</v>
      </c>
      <c r="D626" s="312" t="s">
        <v>583</v>
      </c>
      <c r="E626" s="311" t="s">
        <v>583</v>
      </c>
      <c r="F626" s="311" t="s">
        <v>681</v>
      </c>
      <c r="G626" s="311" t="s">
        <v>583</v>
      </c>
      <c r="H626" s="311" t="s">
        <v>583</v>
      </c>
      <c r="I626" s="311" t="s">
        <v>583</v>
      </c>
      <c r="J626" s="311" t="s">
        <v>583</v>
      </c>
      <c r="K626" s="311" t="s">
        <v>583</v>
      </c>
      <c r="L626" s="311" t="s">
        <v>583</v>
      </c>
      <c r="M626" s="311" t="s">
        <v>583</v>
      </c>
    </row>
    <row r="627" spans="2:13" ht="11.1" hidden="1" customHeight="1">
      <c r="B627" s="312" t="s">
        <v>770</v>
      </c>
      <c r="C627" s="311">
        <v>15</v>
      </c>
      <c r="D627" s="312" t="s">
        <v>583</v>
      </c>
      <c r="E627" s="311" t="s">
        <v>719</v>
      </c>
      <c r="F627" s="311" t="s">
        <v>720</v>
      </c>
      <c r="G627" s="311" t="s">
        <v>721</v>
      </c>
      <c r="H627" s="311" t="s">
        <v>607</v>
      </c>
      <c r="I627" s="311" t="s">
        <v>608</v>
      </c>
      <c r="J627" s="311" t="s">
        <v>626</v>
      </c>
      <c r="K627" s="311" t="s">
        <v>722</v>
      </c>
      <c r="L627" s="311" t="s">
        <v>583</v>
      </c>
      <c r="M627" s="311" t="s">
        <v>583</v>
      </c>
    </row>
    <row r="628" spans="2:13" ht="11.1" hidden="1" customHeight="1"/>
    <row r="629" spans="2:13" ht="33" hidden="1" customHeight="1">
      <c r="B629" s="465" t="s">
        <v>771</v>
      </c>
      <c r="C629" s="466" t="s">
        <v>263</v>
      </c>
      <c r="D629" s="466" t="s">
        <v>264</v>
      </c>
      <c r="E629" s="466" t="s">
        <v>772</v>
      </c>
    </row>
    <row r="630" spans="2:13" ht="11.1" hidden="1" customHeight="1">
      <c r="B630" s="467" t="s">
        <v>773</v>
      </c>
      <c r="C630" s="467">
        <v>31</v>
      </c>
      <c r="D630" s="467">
        <v>1530.8</v>
      </c>
      <c r="E630" s="467">
        <v>2.74</v>
      </c>
    </row>
    <row r="631" spans="2:13" ht="11.1" hidden="1" customHeight="1">
      <c r="B631" s="467" t="s">
        <v>59</v>
      </c>
      <c r="C631" s="467">
        <v>26.7</v>
      </c>
      <c r="D631" s="467">
        <v>1731.1</v>
      </c>
      <c r="E631" s="467">
        <v>2.74</v>
      </c>
    </row>
    <row r="632" spans="2:13" ht="11.1" hidden="1" customHeight="1">
      <c r="B632" s="467" t="s">
        <v>774</v>
      </c>
      <c r="C632" s="467">
        <v>29.1</v>
      </c>
      <c r="D632" s="467">
        <v>1731.1</v>
      </c>
      <c r="E632" s="467">
        <v>2.74</v>
      </c>
    </row>
    <row r="633" spans="2:13" ht="11.1" hidden="1" customHeight="1"/>
    <row r="634" spans="2:13" ht="11.1" hidden="1" customHeight="1">
      <c r="B634" s="330" t="s">
        <v>775</v>
      </c>
      <c r="C634" s="331" t="s">
        <v>776</v>
      </c>
    </row>
    <row r="635" spans="2:13" ht="11.1" hidden="1" customHeight="1">
      <c r="B635" s="330" t="s">
        <v>777</v>
      </c>
      <c r="C635" s="331" t="s">
        <v>778</v>
      </c>
    </row>
    <row r="636" spans="2:13" ht="11.1" hidden="1" customHeight="1">
      <c r="B636" s="464" t="s">
        <v>84</v>
      </c>
      <c r="C636" s="459" t="s">
        <v>33</v>
      </c>
    </row>
    <row r="637" spans="2:13" ht="11.1" hidden="1" customHeight="1">
      <c r="B637" s="458" t="s">
        <v>779</v>
      </c>
      <c r="C637" s="459" t="s">
        <v>780</v>
      </c>
    </row>
    <row r="638" spans="2:13" ht="11.1" hidden="1" customHeight="1">
      <c r="B638" s="464" t="s">
        <v>781</v>
      </c>
      <c r="C638" s="459" t="s">
        <v>30</v>
      </c>
    </row>
    <row r="639" spans="2:13" ht="11.1" hidden="1" customHeight="1">
      <c r="B639" s="458" t="s">
        <v>782</v>
      </c>
      <c r="C639" s="459" t="s">
        <v>780</v>
      </c>
    </row>
    <row r="640" spans="2:13" ht="11.1" hidden="1" customHeight="1">
      <c r="B640" s="458" t="s">
        <v>783</v>
      </c>
      <c r="C640" s="459" t="s">
        <v>780</v>
      </c>
    </row>
    <row r="641" spans="2:3" ht="11.1" hidden="1" customHeight="1">
      <c r="B641" s="464" t="s">
        <v>784</v>
      </c>
      <c r="C641" s="459" t="s">
        <v>785</v>
      </c>
    </row>
    <row r="642" spans="2:3" ht="11.1" hidden="1" customHeight="1">
      <c r="B642" s="464" t="s">
        <v>786</v>
      </c>
      <c r="C642" s="459" t="s">
        <v>785</v>
      </c>
    </row>
    <row r="643" spans="2:3" ht="11.1" hidden="1" customHeight="1">
      <c r="B643" s="458" t="s">
        <v>787</v>
      </c>
      <c r="C643" s="459" t="s">
        <v>785</v>
      </c>
    </row>
    <row r="644" spans="2:3" ht="11.1" hidden="1" customHeight="1">
      <c r="B644" s="458" t="s">
        <v>788</v>
      </c>
      <c r="C644" s="459" t="s">
        <v>789</v>
      </c>
    </row>
    <row r="645" spans="2:3" ht="11.1" hidden="1" customHeight="1">
      <c r="B645" s="458" t="s">
        <v>790</v>
      </c>
      <c r="C645" s="459" t="s">
        <v>785</v>
      </c>
    </row>
    <row r="646" spans="2:3" ht="11.1" hidden="1" customHeight="1">
      <c r="B646" s="458" t="s">
        <v>791</v>
      </c>
      <c r="C646" s="459" t="s">
        <v>785</v>
      </c>
    </row>
    <row r="647" spans="2:3" ht="11.1" hidden="1" customHeight="1">
      <c r="B647" s="458" t="s">
        <v>792</v>
      </c>
      <c r="C647" s="459" t="s">
        <v>785</v>
      </c>
    </row>
    <row r="648" spans="2:3" ht="11.1" hidden="1" customHeight="1">
      <c r="B648" s="458" t="s">
        <v>793</v>
      </c>
      <c r="C648" s="459" t="s">
        <v>785</v>
      </c>
    </row>
    <row r="649" spans="2:3" ht="11.1" hidden="1" customHeight="1">
      <c r="B649" s="458" t="s">
        <v>794</v>
      </c>
      <c r="C649" s="459" t="s">
        <v>785</v>
      </c>
    </row>
    <row r="650" spans="2:3" ht="11.1" hidden="1" customHeight="1">
      <c r="B650" s="464" t="s">
        <v>795</v>
      </c>
      <c r="C650" s="459" t="s">
        <v>785</v>
      </c>
    </row>
    <row r="651" spans="2:3" ht="11.1" hidden="1" customHeight="1">
      <c r="B651" s="464" t="s">
        <v>796</v>
      </c>
      <c r="C651" s="459" t="s">
        <v>785</v>
      </c>
    </row>
    <row r="652" spans="2:3" ht="11.1" hidden="1" customHeight="1">
      <c r="B652" s="464" t="s">
        <v>797</v>
      </c>
      <c r="C652" s="459" t="s">
        <v>785</v>
      </c>
    </row>
    <row r="653" spans="2:3" ht="11.1" hidden="1" customHeight="1">
      <c r="B653" s="464" t="s">
        <v>798</v>
      </c>
      <c r="C653" s="459" t="s">
        <v>799</v>
      </c>
    </row>
    <row r="654" spans="2:3" ht="11.1" hidden="1" customHeight="1">
      <c r="B654" s="464" t="s">
        <v>800</v>
      </c>
      <c r="C654" s="459" t="s">
        <v>801</v>
      </c>
    </row>
    <row r="655" spans="2:3" ht="11.1" hidden="1" customHeight="1">
      <c r="B655" s="464" t="s">
        <v>802</v>
      </c>
      <c r="C655" s="459" t="s">
        <v>785</v>
      </c>
    </row>
    <row r="656" spans="2:3" ht="11.1" hidden="1" customHeight="1">
      <c r="B656" s="464" t="s">
        <v>803</v>
      </c>
      <c r="C656" s="459" t="s">
        <v>785</v>
      </c>
    </row>
    <row r="657" spans="2:3" ht="11.1" hidden="1" customHeight="1">
      <c r="B657" s="464" t="s">
        <v>804</v>
      </c>
      <c r="C657" s="459" t="s">
        <v>785</v>
      </c>
    </row>
    <row r="658" spans="2:3" ht="11.1" hidden="1" customHeight="1">
      <c r="B658" s="464" t="s">
        <v>805</v>
      </c>
      <c r="C658" s="459" t="s">
        <v>785</v>
      </c>
    </row>
    <row r="659" spans="2:3" ht="11.1" hidden="1" customHeight="1">
      <c r="B659" s="464" t="s">
        <v>806</v>
      </c>
      <c r="C659" s="459" t="s">
        <v>799</v>
      </c>
    </row>
    <row r="660" spans="2:3" ht="11.1" hidden="1" customHeight="1">
      <c r="B660" s="464" t="s">
        <v>807</v>
      </c>
      <c r="C660" s="459" t="s">
        <v>801</v>
      </c>
    </row>
    <row r="661" spans="2:3" ht="11.1" hidden="1" customHeight="1">
      <c r="B661" s="464" t="s">
        <v>808</v>
      </c>
      <c r="C661" s="459" t="s">
        <v>785</v>
      </c>
    </row>
    <row r="662" spans="2:3" ht="11.1" hidden="1" customHeight="1">
      <c r="B662" s="480" t="s">
        <v>809</v>
      </c>
      <c r="C662" s="459" t="s">
        <v>785</v>
      </c>
    </row>
    <row r="663" spans="2:3" ht="11.1" hidden="1" customHeight="1">
      <c r="B663" s="464" t="s">
        <v>810</v>
      </c>
      <c r="C663" s="459" t="s">
        <v>785</v>
      </c>
    </row>
    <row r="664" spans="2:3" ht="11.1" hidden="1" customHeight="1">
      <c r="B664" s="464" t="s">
        <v>811</v>
      </c>
      <c r="C664" s="459" t="s">
        <v>812</v>
      </c>
    </row>
    <row r="665" spans="2:3" ht="11.1" hidden="1" customHeight="1">
      <c r="B665" s="464" t="s">
        <v>813</v>
      </c>
      <c r="C665" s="459" t="s">
        <v>814</v>
      </c>
    </row>
    <row r="666" spans="2:3" ht="11.1" hidden="1" customHeight="1">
      <c r="B666" s="464" t="s">
        <v>815</v>
      </c>
      <c r="C666" s="459" t="s">
        <v>812</v>
      </c>
    </row>
    <row r="667" spans="2:3" ht="11.1" hidden="1" customHeight="1">
      <c r="B667" s="464" t="s">
        <v>816</v>
      </c>
      <c r="C667" s="459" t="s">
        <v>812</v>
      </c>
    </row>
    <row r="668" spans="2:3" ht="11.1" hidden="1" customHeight="1">
      <c r="B668" s="464" t="s">
        <v>817</v>
      </c>
      <c r="C668" s="459" t="s">
        <v>812</v>
      </c>
    </row>
    <row r="669" spans="2:3" ht="11.1" hidden="1" customHeight="1">
      <c r="B669" s="464" t="s">
        <v>818</v>
      </c>
      <c r="C669" s="459" t="s">
        <v>819</v>
      </c>
    </row>
    <row r="670" spans="2:3" ht="11.1" hidden="1" customHeight="1">
      <c r="B670" s="464" t="s">
        <v>820</v>
      </c>
      <c r="C670" s="459" t="s">
        <v>785</v>
      </c>
    </row>
    <row r="671" spans="2:3" ht="11.1" hidden="1" customHeight="1">
      <c r="B671" s="464" t="s">
        <v>821</v>
      </c>
      <c r="C671" s="459" t="s">
        <v>785</v>
      </c>
    </row>
    <row r="672" spans="2:3" ht="11.1" hidden="1" customHeight="1">
      <c r="B672" s="464" t="s">
        <v>822</v>
      </c>
      <c r="C672" s="459" t="s">
        <v>812</v>
      </c>
    </row>
    <row r="673" spans="2:3" ht="11.1" hidden="1" customHeight="1">
      <c r="B673" s="464" t="s">
        <v>823</v>
      </c>
      <c r="C673" s="459" t="s">
        <v>814</v>
      </c>
    </row>
    <row r="674" spans="2:3" ht="11.1" hidden="1" customHeight="1">
      <c r="B674" s="464" t="s">
        <v>824</v>
      </c>
      <c r="C674" s="459" t="s">
        <v>812</v>
      </c>
    </row>
    <row r="675" spans="2:3" ht="11.1" hidden="1" customHeight="1">
      <c r="B675" s="464" t="s">
        <v>825</v>
      </c>
      <c r="C675" s="459" t="s">
        <v>812</v>
      </c>
    </row>
    <row r="676" spans="2:3" ht="11.1" hidden="1" customHeight="1">
      <c r="B676" s="464" t="s">
        <v>826</v>
      </c>
      <c r="C676" s="459" t="s">
        <v>812</v>
      </c>
    </row>
    <row r="677" spans="2:3" ht="11.1" hidden="1" customHeight="1">
      <c r="B677" s="464" t="s">
        <v>827</v>
      </c>
      <c r="C677" s="459" t="s">
        <v>819</v>
      </c>
    </row>
    <row r="678" spans="2:3" ht="11.1" hidden="1" customHeight="1">
      <c r="B678" s="464" t="s">
        <v>828</v>
      </c>
      <c r="C678" s="459" t="s">
        <v>829</v>
      </c>
    </row>
    <row r="679" spans="2:3" ht="11.1" hidden="1" customHeight="1">
      <c r="B679" s="464" t="s">
        <v>830</v>
      </c>
      <c r="C679" s="459" t="s">
        <v>789</v>
      </c>
    </row>
    <row r="680" spans="2:3" ht="11.1" hidden="1" customHeight="1">
      <c r="B680" s="464" t="s">
        <v>831</v>
      </c>
      <c r="C680" s="459" t="s">
        <v>789</v>
      </c>
    </row>
    <row r="681" spans="2:3" ht="11.1" hidden="1" customHeight="1">
      <c r="B681" s="464" t="s">
        <v>832</v>
      </c>
      <c r="C681" s="459" t="s">
        <v>789</v>
      </c>
    </row>
    <row r="682" spans="2:3" ht="11.1" hidden="1" customHeight="1">
      <c r="B682" s="464" t="s">
        <v>833</v>
      </c>
      <c r="C682" s="459" t="s">
        <v>785</v>
      </c>
    </row>
    <row r="683" spans="2:3" ht="11.1" hidden="1" customHeight="1">
      <c r="B683" s="464" t="s">
        <v>834</v>
      </c>
      <c r="C683" s="459" t="s">
        <v>785</v>
      </c>
    </row>
    <row r="684" spans="2:3" ht="11.1" hidden="1" customHeight="1">
      <c r="B684" s="464" t="s">
        <v>835</v>
      </c>
      <c r="C684" s="459" t="s">
        <v>829</v>
      </c>
    </row>
    <row r="685" spans="2:3" ht="11.1" hidden="1" customHeight="1">
      <c r="B685" s="464" t="s">
        <v>836</v>
      </c>
      <c r="C685" s="459" t="s">
        <v>829</v>
      </c>
    </row>
    <row r="686" spans="2:3" ht="11.1" hidden="1" customHeight="1">
      <c r="B686" s="464" t="s">
        <v>837</v>
      </c>
      <c r="C686" s="459" t="s">
        <v>789</v>
      </c>
    </row>
    <row r="687" spans="2:3" ht="11.1" hidden="1" customHeight="1">
      <c r="B687" s="464" t="s">
        <v>838</v>
      </c>
      <c r="C687" s="459" t="s">
        <v>789</v>
      </c>
    </row>
    <row r="688" spans="2:3" ht="11.1" hidden="1" customHeight="1">
      <c r="B688" s="464" t="s">
        <v>839</v>
      </c>
      <c r="C688" s="459" t="s">
        <v>789</v>
      </c>
    </row>
    <row r="689" spans="2:3" ht="11.1" hidden="1" customHeight="1">
      <c r="B689" s="464" t="s">
        <v>840</v>
      </c>
      <c r="C689" s="459" t="s">
        <v>785</v>
      </c>
    </row>
    <row r="690" spans="2:3" ht="11.1" hidden="1" customHeight="1">
      <c r="B690" s="464" t="s">
        <v>841</v>
      </c>
      <c r="C690" s="459" t="s">
        <v>785</v>
      </c>
    </row>
    <row r="691" spans="2:3" ht="11.1" hidden="1" customHeight="1">
      <c r="B691" s="464" t="s">
        <v>842</v>
      </c>
      <c r="C691" s="459" t="s">
        <v>789</v>
      </c>
    </row>
    <row r="692" spans="2:3" ht="11.1" hidden="1" customHeight="1">
      <c r="B692" s="464" t="s">
        <v>843</v>
      </c>
      <c r="C692" s="459" t="s">
        <v>789</v>
      </c>
    </row>
    <row r="693" spans="2:3" ht="11.1" hidden="1" customHeight="1">
      <c r="B693" s="464" t="s">
        <v>844</v>
      </c>
      <c r="C693" s="459" t="s">
        <v>789</v>
      </c>
    </row>
    <row r="694" spans="2:3" ht="11.1" hidden="1" customHeight="1">
      <c r="B694" s="464" t="s">
        <v>845</v>
      </c>
      <c r="C694" s="459" t="s">
        <v>785</v>
      </c>
    </row>
    <row r="695" spans="2:3" ht="11.1" hidden="1" customHeight="1">
      <c r="B695" s="464" t="s">
        <v>846</v>
      </c>
      <c r="C695" s="459" t="s">
        <v>785</v>
      </c>
    </row>
    <row r="696" spans="2:3" ht="11.1" hidden="1" customHeight="1">
      <c r="B696" s="464" t="s">
        <v>847</v>
      </c>
      <c r="C696" s="459" t="s">
        <v>848</v>
      </c>
    </row>
    <row r="697" spans="2:3" ht="11.1" hidden="1" customHeight="1">
      <c r="B697" s="464" t="s">
        <v>849</v>
      </c>
      <c r="C697" s="459" t="s">
        <v>848</v>
      </c>
    </row>
    <row r="698" spans="2:3" ht="11.1" hidden="1" customHeight="1">
      <c r="B698" s="464" t="s">
        <v>850</v>
      </c>
      <c r="C698" s="459" t="s">
        <v>785</v>
      </c>
    </row>
    <row r="699" spans="2:3" ht="11.1" hidden="1" customHeight="1">
      <c r="B699" s="464" t="s">
        <v>851</v>
      </c>
      <c r="C699" s="459" t="s">
        <v>848</v>
      </c>
    </row>
    <row r="700" spans="2:3" ht="11.1" hidden="1" customHeight="1">
      <c r="B700" s="464" t="s">
        <v>852</v>
      </c>
      <c r="C700" s="459" t="s">
        <v>853</v>
      </c>
    </row>
    <row r="701" spans="2:3" ht="11.1" hidden="1" customHeight="1">
      <c r="B701" s="464" t="s">
        <v>854</v>
      </c>
      <c r="C701" s="459" t="s">
        <v>853</v>
      </c>
    </row>
    <row r="702" spans="2:3" ht="11.1" hidden="1" customHeight="1">
      <c r="B702" s="464" t="s">
        <v>855</v>
      </c>
      <c r="C702" s="459" t="s">
        <v>848</v>
      </c>
    </row>
    <row r="703" spans="2:3" ht="11.1" hidden="1" customHeight="1">
      <c r="B703" s="464" t="s">
        <v>856</v>
      </c>
      <c r="C703" s="459" t="s">
        <v>848</v>
      </c>
    </row>
    <row r="704" spans="2:3" ht="11.1" hidden="1" customHeight="1">
      <c r="B704" s="464" t="s">
        <v>857</v>
      </c>
      <c r="C704" s="459" t="s">
        <v>785</v>
      </c>
    </row>
    <row r="705" spans="2:3" ht="11.1" hidden="1" customHeight="1">
      <c r="B705" s="464" t="s">
        <v>858</v>
      </c>
      <c r="C705" s="459" t="s">
        <v>848</v>
      </c>
    </row>
    <row r="706" spans="2:3" ht="11.1" hidden="1" customHeight="1">
      <c r="B706" s="464" t="s">
        <v>859</v>
      </c>
      <c r="C706" s="459" t="s">
        <v>853</v>
      </c>
    </row>
    <row r="707" spans="2:3" ht="11.1" hidden="1" customHeight="1">
      <c r="B707" s="464" t="s">
        <v>860</v>
      </c>
      <c r="C707" s="459" t="s">
        <v>853</v>
      </c>
    </row>
    <row r="708" spans="2:3" ht="11.1" hidden="1" customHeight="1">
      <c r="B708" s="464" t="s">
        <v>861</v>
      </c>
      <c r="C708" s="459" t="s">
        <v>848</v>
      </c>
    </row>
    <row r="709" spans="2:3" ht="11.1" hidden="1" customHeight="1">
      <c r="B709" s="464" t="s">
        <v>862</v>
      </c>
      <c r="C709" s="459" t="s">
        <v>848</v>
      </c>
    </row>
    <row r="710" spans="2:3" ht="11.1" hidden="1" customHeight="1">
      <c r="B710" s="464" t="s">
        <v>863</v>
      </c>
      <c r="C710" s="459" t="s">
        <v>848</v>
      </c>
    </row>
    <row r="711" spans="2:3" ht="11.1" hidden="1" customHeight="1">
      <c r="B711" s="464" t="s">
        <v>864</v>
      </c>
      <c r="C711" s="459" t="s">
        <v>848</v>
      </c>
    </row>
    <row r="712" spans="2:3" ht="11.1" hidden="1" customHeight="1">
      <c r="B712" s="464" t="s">
        <v>865</v>
      </c>
      <c r="C712" s="459" t="s">
        <v>848</v>
      </c>
    </row>
    <row r="713" spans="2:3" ht="11.1" hidden="1" customHeight="1">
      <c r="B713" s="464" t="s">
        <v>866</v>
      </c>
      <c r="C713" s="459" t="s">
        <v>848</v>
      </c>
    </row>
    <row r="714" spans="2:3" ht="11.1" hidden="1" customHeight="1">
      <c r="B714" s="464" t="s">
        <v>867</v>
      </c>
      <c r="C714" s="459" t="s">
        <v>785</v>
      </c>
    </row>
    <row r="715" spans="2:3" ht="11.1" hidden="1" customHeight="1">
      <c r="B715" s="464" t="s">
        <v>868</v>
      </c>
      <c r="C715" s="459" t="s">
        <v>785</v>
      </c>
    </row>
    <row r="716" spans="2:3" ht="11.1" hidden="1" customHeight="1">
      <c r="B716" s="464" t="s">
        <v>869</v>
      </c>
      <c r="C716" s="459" t="s">
        <v>848</v>
      </c>
    </row>
    <row r="717" spans="2:3" ht="11.1" hidden="1" customHeight="1">
      <c r="B717" s="464" t="s">
        <v>870</v>
      </c>
      <c r="C717" s="459" t="s">
        <v>848</v>
      </c>
    </row>
    <row r="718" spans="2:3" ht="11.1" hidden="1" customHeight="1">
      <c r="B718" s="464" t="s">
        <v>871</v>
      </c>
      <c r="C718" s="459" t="s">
        <v>853</v>
      </c>
    </row>
    <row r="719" spans="2:3" ht="11.1" hidden="1" customHeight="1">
      <c r="B719" s="464" t="s">
        <v>872</v>
      </c>
      <c r="C719" s="459" t="s">
        <v>848</v>
      </c>
    </row>
    <row r="720" spans="2:3" ht="11.1" hidden="1" customHeight="1">
      <c r="B720" s="464" t="s">
        <v>873</v>
      </c>
      <c r="C720" s="459" t="s">
        <v>848</v>
      </c>
    </row>
    <row r="721" spans="2:3" ht="11.1" hidden="1" customHeight="1">
      <c r="B721" s="464" t="s">
        <v>874</v>
      </c>
      <c r="C721" s="459" t="s">
        <v>848</v>
      </c>
    </row>
    <row r="722" spans="2:3" ht="11.1" hidden="1" customHeight="1">
      <c r="B722" s="464" t="s">
        <v>875</v>
      </c>
      <c r="C722" s="459" t="s">
        <v>848</v>
      </c>
    </row>
    <row r="723" spans="2:3" ht="11.1" hidden="1" customHeight="1">
      <c r="B723" s="464" t="s">
        <v>876</v>
      </c>
      <c r="C723" s="459" t="s">
        <v>848</v>
      </c>
    </row>
    <row r="724" spans="2:3" ht="11.1" hidden="1" customHeight="1">
      <c r="B724" s="464" t="s">
        <v>877</v>
      </c>
      <c r="C724" s="459" t="s">
        <v>848</v>
      </c>
    </row>
    <row r="725" spans="2:3" ht="11.1" hidden="1" customHeight="1">
      <c r="B725" s="464" t="s">
        <v>878</v>
      </c>
      <c r="C725" s="459" t="s">
        <v>785</v>
      </c>
    </row>
    <row r="726" spans="2:3" ht="11.1" hidden="1" customHeight="1">
      <c r="B726" s="464" t="s">
        <v>879</v>
      </c>
      <c r="C726" s="459" t="s">
        <v>785</v>
      </c>
    </row>
    <row r="727" spans="2:3" ht="11.1" hidden="1" customHeight="1">
      <c r="B727" s="464" t="s">
        <v>880</v>
      </c>
      <c r="C727" s="459" t="s">
        <v>848</v>
      </c>
    </row>
    <row r="728" spans="2:3" ht="11.1" hidden="1" customHeight="1">
      <c r="B728" s="464" t="s">
        <v>881</v>
      </c>
      <c r="C728" s="459" t="s">
        <v>848</v>
      </c>
    </row>
    <row r="729" spans="2:3" ht="11.1" hidden="1" customHeight="1">
      <c r="B729" s="464" t="s">
        <v>882</v>
      </c>
      <c r="C729" s="459" t="s">
        <v>853</v>
      </c>
    </row>
    <row r="730" spans="2:3" ht="11.1" hidden="1" customHeight="1">
      <c r="B730" s="464" t="s">
        <v>883</v>
      </c>
      <c r="C730" s="459" t="s">
        <v>848</v>
      </c>
    </row>
    <row r="731" spans="2:3" ht="11.1" hidden="1" customHeight="1">
      <c r="B731" s="464" t="s">
        <v>884</v>
      </c>
      <c r="C731" s="459" t="s">
        <v>848</v>
      </c>
    </row>
    <row r="732" spans="2:3" ht="11.1" hidden="1" customHeight="1">
      <c r="B732" s="464" t="s">
        <v>885</v>
      </c>
      <c r="C732" s="459" t="s">
        <v>785</v>
      </c>
    </row>
    <row r="733" spans="2:3" ht="11.1" hidden="1" customHeight="1">
      <c r="B733" s="464" t="s">
        <v>886</v>
      </c>
      <c r="C733" s="459" t="s">
        <v>785</v>
      </c>
    </row>
    <row r="734" spans="2:3" ht="11.1" hidden="1" customHeight="1">
      <c r="B734" s="464" t="s">
        <v>887</v>
      </c>
      <c r="C734" s="459" t="s">
        <v>853</v>
      </c>
    </row>
    <row r="735" spans="2:3" ht="11.1" hidden="1" customHeight="1">
      <c r="B735" s="464" t="s">
        <v>888</v>
      </c>
      <c r="C735" s="459" t="s">
        <v>785</v>
      </c>
    </row>
    <row r="736" spans="2:3" ht="11.1" hidden="1" customHeight="1">
      <c r="B736" s="464" t="s">
        <v>889</v>
      </c>
      <c r="C736" s="459" t="s">
        <v>789</v>
      </c>
    </row>
    <row r="737" spans="2:3" ht="11.1" hidden="1" customHeight="1">
      <c r="B737" s="464" t="s">
        <v>890</v>
      </c>
      <c r="C737" s="459" t="s">
        <v>789</v>
      </c>
    </row>
    <row r="738" spans="2:3" ht="11.1" hidden="1" customHeight="1">
      <c r="B738" s="464" t="s">
        <v>891</v>
      </c>
      <c r="C738" s="459" t="s">
        <v>892</v>
      </c>
    </row>
    <row r="739" spans="2:3" ht="11.1" hidden="1" customHeight="1">
      <c r="B739" s="464" t="s">
        <v>893</v>
      </c>
      <c r="C739" s="459" t="s">
        <v>780</v>
      </c>
    </row>
    <row r="740" spans="2:3" ht="11.1" hidden="1" customHeight="1">
      <c r="B740" s="464" t="s">
        <v>894</v>
      </c>
      <c r="C740" s="459" t="s">
        <v>780</v>
      </c>
    </row>
    <row r="741" spans="2:3" ht="11.1" hidden="1" customHeight="1">
      <c r="B741" s="464" t="s">
        <v>895</v>
      </c>
      <c r="C741" s="459" t="s">
        <v>853</v>
      </c>
    </row>
    <row r="742" spans="2:3" ht="11.1" hidden="1" customHeight="1">
      <c r="B742" s="464" t="s">
        <v>896</v>
      </c>
      <c r="C742" s="459" t="s">
        <v>785</v>
      </c>
    </row>
    <row r="743" spans="2:3" ht="11.1" hidden="1" customHeight="1">
      <c r="B743" s="464" t="s">
        <v>897</v>
      </c>
      <c r="C743" s="459" t="s">
        <v>789</v>
      </c>
    </row>
    <row r="744" spans="2:3" ht="11.1" hidden="1" customHeight="1">
      <c r="B744" s="464" t="s">
        <v>898</v>
      </c>
      <c r="C744" s="459" t="s">
        <v>789</v>
      </c>
    </row>
    <row r="745" spans="2:3" ht="11.1" hidden="1" customHeight="1">
      <c r="B745" s="464" t="s">
        <v>899</v>
      </c>
      <c r="C745" s="459" t="s">
        <v>780</v>
      </c>
    </row>
    <row r="746" spans="2:3" ht="11.1" hidden="1" customHeight="1">
      <c r="B746" s="464" t="s">
        <v>900</v>
      </c>
      <c r="C746" s="459" t="s">
        <v>780</v>
      </c>
    </row>
    <row r="747" spans="2:3" ht="11.1" hidden="1" customHeight="1">
      <c r="B747" s="464" t="s">
        <v>901</v>
      </c>
      <c r="C747" s="459" t="s">
        <v>853</v>
      </c>
    </row>
    <row r="748" spans="2:3" ht="11.1" hidden="1" customHeight="1">
      <c r="B748" s="464" t="s">
        <v>902</v>
      </c>
      <c r="C748" s="459" t="s">
        <v>903</v>
      </c>
    </row>
    <row r="749" spans="2:3" ht="11.1" hidden="1" customHeight="1">
      <c r="B749" s="464" t="s">
        <v>904</v>
      </c>
      <c r="C749" s="459" t="s">
        <v>905</v>
      </c>
    </row>
    <row r="750" spans="2:3" ht="11.1" hidden="1" customHeight="1">
      <c r="B750" s="464" t="s">
        <v>906</v>
      </c>
      <c r="C750" s="459" t="s">
        <v>907</v>
      </c>
    </row>
    <row r="751" spans="2:3" ht="11.1" hidden="1" customHeight="1">
      <c r="B751" s="464" t="s">
        <v>908</v>
      </c>
      <c r="C751" s="459" t="s">
        <v>785</v>
      </c>
    </row>
    <row r="752" spans="2:3" ht="11.1" hidden="1" customHeight="1">
      <c r="B752" s="464" t="s">
        <v>909</v>
      </c>
      <c r="C752" s="459" t="s">
        <v>789</v>
      </c>
    </row>
    <row r="753" spans="2:3" ht="11.1" hidden="1" customHeight="1">
      <c r="B753" s="464" t="s">
        <v>910</v>
      </c>
      <c r="C753" s="459" t="s">
        <v>903</v>
      </c>
    </row>
    <row r="754" spans="2:3" ht="11.1" hidden="1" customHeight="1">
      <c r="B754" s="464" t="s">
        <v>911</v>
      </c>
      <c r="C754" s="459" t="s">
        <v>780</v>
      </c>
    </row>
    <row r="755" spans="2:3" ht="11.1" hidden="1" customHeight="1">
      <c r="B755" s="464" t="s">
        <v>912</v>
      </c>
      <c r="C755" s="459" t="s">
        <v>780</v>
      </c>
    </row>
    <row r="756" spans="2:3" ht="11.1" hidden="1" customHeight="1">
      <c r="B756" s="464" t="s">
        <v>913</v>
      </c>
      <c r="C756" s="459" t="s">
        <v>785</v>
      </c>
    </row>
    <row r="757" spans="2:3" ht="11.1" hidden="1" customHeight="1">
      <c r="B757" s="464" t="s">
        <v>914</v>
      </c>
      <c r="C757" s="459" t="s">
        <v>780</v>
      </c>
    </row>
    <row r="758" spans="2:3" ht="11.1" hidden="1" customHeight="1">
      <c r="B758" s="464" t="s">
        <v>915</v>
      </c>
      <c r="C758" s="459" t="s">
        <v>785</v>
      </c>
    </row>
    <row r="759" spans="2:3" ht="11.1" hidden="1" customHeight="1">
      <c r="B759" s="464" t="s">
        <v>916</v>
      </c>
      <c r="C759" s="459" t="s">
        <v>780</v>
      </c>
    </row>
    <row r="760" spans="2:3" ht="11.1" hidden="1" customHeight="1">
      <c r="B760" s="464" t="s">
        <v>917</v>
      </c>
      <c r="C760" s="459" t="s">
        <v>785</v>
      </c>
    </row>
    <row r="761" spans="2:3" ht="11.1" hidden="1" customHeight="1">
      <c r="B761" s="464" t="s">
        <v>918</v>
      </c>
      <c r="C761" s="459" t="s">
        <v>780</v>
      </c>
    </row>
    <row r="762" spans="2:3" ht="11.1" hidden="1" customHeight="1">
      <c r="B762" s="464" t="s">
        <v>919</v>
      </c>
      <c r="C762" s="459" t="s">
        <v>785</v>
      </c>
    </row>
    <row r="763" spans="2:3" ht="11.1" hidden="1" customHeight="1">
      <c r="B763" s="464" t="s">
        <v>920</v>
      </c>
      <c r="C763" s="459" t="s">
        <v>780</v>
      </c>
    </row>
    <row r="764" spans="2:3" ht="11.1" hidden="1" customHeight="1">
      <c r="B764" s="464" t="s">
        <v>921</v>
      </c>
      <c r="C764" s="459" t="s">
        <v>780</v>
      </c>
    </row>
    <row r="765" spans="2:3" ht="11.1" hidden="1" customHeight="1">
      <c r="B765" s="464" t="s">
        <v>922</v>
      </c>
      <c r="C765" s="459" t="s">
        <v>785</v>
      </c>
    </row>
    <row r="766" spans="2:3" ht="11.1" hidden="1" customHeight="1">
      <c r="B766" s="464" t="s">
        <v>923</v>
      </c>
      <c r="C766" s="459" t="s">
        <v>780</v>
      </c>
    </row>
    <row r="767" spans="2:3" ht="11.1" hidden="1" customHeight="1">
      <c r="B767" s="464" t="s">
        <v>924</v>
      </c>
      <c r="C767" s="459" t="s">
        <v>925</v>
      </c>
    </row>
    <row r="768" spans="2:3" ht="11.1" hidden="1" customHeight="1">
      <c r="B768" s="464" t="s">
        <v>926</v>
      </c>
      <c r="C768" s="459" t="s">
        <v>780</v>
      </c>
    </row>
    <row r="769" spans="2:3" ht="11.1" hidden="1" customHeight="1">
      <c r="B769" s="464" t="s">
        <v>927</v>
      </c>
      <c r="C769" s="459" t="s">
        <v>925</v>
      </c>
    </row>
    <row r="770" spans="2:3" ht="11.1" hidden="1" customHeight="1">
      <c r="B770" s="464" t="s">
        <v>928</v>
      </c>
      <c r="C770" s="459" t="s">
        <v>780</v>
      </c>
    </row>
    <row r="771" spans="2:3" ht="11.1" hidden="1" customHeight="1">
      <c r="B771" s="464" t="s">
        <v>929</v>
      </c>
      <c r="C771" s="459" t="s">
        <v>925</v>
      </c>
    </row>
    <row r="772" spans="2:3" ht="11.1" hidden="1" customHeight="1">
      <c r="B772" s="464" t="s">
        <v>930</v>
      </c>
      <c r="C772" s="459" t="s">
        <v>789</v>
      </c>
    </row>
    <row r="773" spans="2:3" ht="11.1" hidden="1" customHeight="1">
      <c r="B773" s="464" t="s">
        <v>931</v>
      </c>
      <c r="C773" s="459" t="s">
        <v>932</v>
      </c>
    </row>
    <row r="774" spans="2:3" ht="11.1" hidden="1" customHeight="1">
      <c r="B774" s="464" t="s">
        <v>933</v>
      </c>
      <c r="C774" s="459" t="s">
        <v>892</v>
      </c>
    </row>
    <row r="775" spans="2:3" ht="11.1" hidden="1" customHeight="1">
      <c r="B775" s="464" t="s">
        <v>934</v>
      </c>
      <c r="C775" s="459" t="s">
        <v>932</v>
      </c>
    </row>
    <row r="776" spans="2:3" ht="11.1" hidden="1" customHeight="1">
      <c r="B776" s="464" t="s">
        <v>935</v>
      </c>
      <c r="C776" s="459" t="s">
        <v>892</v>
      </c>
    </row>
    <row r="777" spans="2:3" ht="11.1" hidden="1" customHeight="1">
      <c r="B777" s="464" t="s">
        <v>936</v>
      </c>
      <c r="C777" s="459" t="s">
        <v>785</v>
      </c>
    </row>
    <row r="778" spans="2:3" ht="11.1" hidden="1" customHeight="1">
      <c r="B778" s="464" t="s">
        <v>937</v>
      </c>
      <c r="C778" s="459" t="s">
        <v>932</v>
      </c>
    </row>
    <row r="779" spans="2:3" ht="11.1" hidden="1" customHeight="1">
      <c r="B779" s="464" t="s">
        <v>938</v>
      </c>
      <c r="C779" s="459" t="s">
        <v>789</v>
      </c>
    </row>
    <row r="780" spans="2:3" ht="11.1" hidden="1" customHeight="1">
      <c r="B780" s="464" t="s">
        <v>939</v>
      </c>
      <c r="C780" s="459" t="s">
        <v>892</v>
      </c>
    </row>
    <row r="781" spans="2:3" ht="11.1" hidden="1" customHeight="1">
      <c r="B781" s="464" t="s">
        <v>940</v>
      </c>
      <c r="C781" s="459" t="s">
        <v>33</v>
      </c>
    </row>
    <row r="782" spans="2:3" ht="11.1" hidden="1" customHeight="1">
      <c r="B782" s="464" t="s">
        <v>941</v>
      </c>
      <c r="C782" s="459" t="s">
        <v>789</v>
      </c>
    </row>
    <row r="783" spans="2:3" ht="11.1" hidden="1" customHeight="1">
      <c r="B783" s="464" t="s">
        <v>942</v>
      </c>
      <c r="C783" s="459" t="s">
        <v>932</v>
      </c>
    </row>
    <row r="784" spans="2:3" ht="11.1" hidden="1" customHeight="1">
      <c r="B784" s="464" t="s">
        <v>943</v>
      </c>
      <c r="C784" s="459" t="s">
        <v>892</v>
      </c>
    </row>
    <row r="785" spans="2:3" ht="11.1" hidden="1" customHeight="1">
      <c r="B785" s="464" t="s">
        <v>944</v>
      </c>
      <c r="C785" s="459" t="s">
        <v>932</v>
      </c>
    </row>
    <row r="786" spans="2:3" ht="11.1" hidden="1" customHeight="1">
      <c r="B786" s="464" t="s">
        <v>945</v>
      </c>
      <c r="C786" s="459" t="s">
        <v>892</v>
      </c>
    </row>
    <row r="787" spans="2:3" ht="11.1" hidden="1" customHeight="1">
      <c r="B787" s="464" t="s">
        <v>946</v>
      </c>
      <c r="C787" s="459" t="s">
        <v>785</v>
      </c>
    </row>
    <row r="788" spans="2:3" ht="11.1" hidden="1" customHeight="1">
      <c r="B788" s="464" t="s">
        <v>947</v>
      </c>
      <c r="C788" s="459" t="s">
        <v>932</v>
      </c>
    </row>
    <row r="789" spans="2:3" ht="11.1" hidden="1" customHeight="1">
      <c r="B789" s="464" t="s">
        <v>948</v>
      </c>
      <c r="C789" s="459" t="s">
        <v>789</v>
      </c>
    </row>
    <row r="790" spans="2:3" ht="11.1" hidden="1" customHeight="1">
      <c r="B790" s="464" t="s">
        <v>949</v>
      </c>
      <c r="C790" s="459" t="s">
        <v>892</v>
      </c>
    </row>
    <row r="791" spans="2:3" ht="11.1" hidden="1" customHeight="1">
      <c r="B791" s="464" t="s">
        <v>950</v>
      </c>
      <c r="C791" s="459" t="s">
        <v>33</v>
      </c>
    </row>
    <row r="792" spans="2:3" ht="11.1" hidden="1" customHeight="1">
      <c r="B792" s="464" t="s">
        <v>951</v>
      </c>
      <c r="C792" s="459" t="s">
        <v>789</v>
      </c>
    </row>
    <row r="793" spans="2:3" ht="11.1" hidden="1" customHeight="1">
      <c r="B793" s="464" t="s">
        <v>952</v>
      </c>
      <c r="C793" s="459" t="s">
        <v>932</v>
      </c>
    </row>
    <row r="794" spans="2:3" ht="11.1" hidden="1" customHeight="1">
      <c r="B794" s="464" t="s">
        <v>953</v>
      </c>
      <c r="C794" s="459" t="s">
        <v>892</v>
      </c>
    </row>
    <row r="795" spans="2:3" ht="11.1" hidden="1" customHeight="1">
      <c r="B795" s="464" t="s">
        <v>954</v>
      </c>
      <c r="C795" s="459" t="s">
        <v>33</v>
      </c>
    </row>
    <row r="796" spans="2:3" ht="11.1" hidden="1" customHeight="1">
      <c r="B796" s="464" t="s">
        <v>955</v>
      </c>
      <c r="C796" s="459" t="s">
        <v>932</v>
      </c>
    </row>
    <row r="797" spans="2:3" ht="11.1" hidden="1" customHeight="1">
      <c r="B797" s="464" t="s">
        <v>956</v>
      </c>
      <c r="C797" s="459" t="s">
        <v>33</v>
      </c>
    </row>
    <row r="798" spans="2:3" ht="11.1" hidden="1" customHeight="1">
      <c r="B798" s="330" t="s">
        <v>957</v>
      </c>
      <c r="C798" s="331" t="s">
        <v>776</v>
      </c>
    </row>
    <row r="799" spans="2:3" ht="11.1" hidden="1" customHeight="1">
      <c r="B799" s="330" t="s">
        <v>958</v>
      </c>
      <c r="C799" s="331" t="s">
        <v>776</v>
      </c>
    </row>
    <row r="800" spans="2:3" ht="11.1" hidden="1" customHeight="1">
      <c r="B800" s="330" t="s">
        <v>959</v>
      </c>
      <c r="C800" s="331" t="s">
        <v>776</v>
      </c>
    </row>
    <row r="801" spans="2:3" ht="11.1" hidden="1" customHeight="1">
      <c r="B801" s="330" t="s">
        <v>960</v>
      </c>
      <c r="C801" s="331" t="s">
        <v>776</v>
      </c>
    </row>
    <row r="802" spans="2:3" ht="11.1" hidden="1" customHeight="1">
      <c r="B802" s="330" t="s">
        <v>961</v>
      </c>
      <c r="C802" s="331" t="s">
        <v>789</v>
      </c>
    </row>
    <row r="803" spans="2:3" ht="11.1" hidden="1" customHeight="1">
      <c r="B803" s="330" t="s">
        <v>962</v>
      </c>
      <c r="C803" s="331" t="s">
        <v>963</v>
      </c>
    </row>
    <row r="804" spans="2:3" ht="11.1" hidden="1" customHeight="1">
      <c r="B804" s="330" t="s">
        <v>964</v>
      </c>
      <c r="C804" s="331" t="s">
        <v>965</v>
      </c>
    </row>
    <row r="805" spans="2:3" ht="11.1" hidden="1" customHeight="1">
      <c r="B805" s="330" t="s">
        <v>966</v>
      </c>
      <c r="C805" s="331" t="s">
        <v>963</v>
      </c>
    </row>
    <row r="806" spans="2:3" ht="11.1" hidden="1" customHeight="1">
      <c r="B806" s="330" t="s">
        <v>967</v>
      </c>
      <c r="C806" s="331" t="s">
        <v>968</v>
      </c>
    </row>
    <row r="807" spans="2:3" ht="11.1" hidden="1" customHeight="1">
      <c r="B807" s="330" t="s">
        <v>969</v>
      </c>
      <c r="C807" s="331" t="s">
        <v>968</v>
      </c>
    </row>
    <row r="808" spans="2:3" ht="11.1" hidden="1" customHeight="1">
      <c r="B808" s="330" t="s">
        <v>970</v>
      </c>
      <c r="C808" s="331" t="s">
        <v>776</v>
      </c>
    </row>
    <row r="809" spans="2:3" ht="11.1" hidden="1" customHeight="1">
      <c r="B809" s="330" t="s">
        <v>971</v>
      </c>
      <c r="C809" s="331" t="s">
        <v>972</v>
      </c>
    </row>
    <row r="810" spans="2:3" ht="11.1" hidden="1" customHeight="1">
      <c r="B810" s="330" t="s">
        <v>973</v>
      </c>
      <c r="C810" s="331" t="s">
        <v>974</v>
      </c>
    </row>
    <row r="811" spans="2:3" ht="11.1" hidden="1" customHeight="1">
      <c r="B811" s="330" t="s">
        <v>975</v>
      </c>
      <c r="C811" s="331" t="s">
        <v>776</v>
      </c>
    </row>
    <row r="812" spans="2:3" ht="11.1" hidden="1" customHeight="1">
      <c r="B812" s="330" t="s">
        <v>976</v>
      </c>
      <c r="C812" s="331" t="s">
        <v>968</v>
      </c>
    </row>
    <row r="813" spans="2:3" ht="11.1" hidden="1" customHeight="1">
      <c r="B813" s="330" t="s">
        <v>977</v>
      </c>
      <c r="C813" s="331" t="s">
        <v>776</v>
      </c>
    </row>
    <row r="814" spans="2:3" ht="11.1" hidden="1" customHeight="1">
      <c r="B814" s="330" t="s">
        <v>978</v>
      </c>
      <c r="C814" s="331" t="s">
        <v>963</v>
      </c>
    </row>
    <row r="815" spans="2:3" ht="11.1" hidden="1" customHeight="1">
      <c r="B815" s="330" t="s">
        <v>979</v>
      </c>
      <c r="C815" s="331" t="s">
        <v>968</v>
      </c>
    </row>
    <row r="816" spans="2:3" ht="11.1" hidden="1" customHeight="1">
      <c r="B816" s="330" t="s">
        <v>980</v>
      </c>
      <c r="C816" s="331" t="s">
        <v>972</v>
      </c>
    </row>
    <row r="817" spans="2:3" ht="11.1" hidden="1" customHeight="1">
      <c r="B817" s="330" t="s">
        <v>981</v>
      </c>
      <c r="C817" s="331" t="s">
        <v>974</v>
      </c>
    </row>
    <row r="818" spans="2:3" ht="11.1" hidden="1" customHeight="1">
      <c r="B818" s="330" t="s">
        <v>982</v>
      </c>
      <c r="C818" s="331" t="s">
        <v>983</v>
      </c>
    </row>
    <row r="819" spans="2:3" ht="11.1" hidden="1" customHeight="1">
      <c r="B819" s="330" t="s">
        <v>984</v>
      </c>
      <c r="C819" s="331" t="s">
        <v>972</v>
      </c>
    </row>
    <row r="820" spans="2:3" ht="11.1" hidden="1" customHeight="1">
      <c r="B820" s="330" t="s">
        <v>985</v>
      </c>
      <c r="C820" s="331" t="s">
        <v>983</v>
      </c>
    </row>
    <row r="821" spans="2:3" ht="11.1" hidden="1" customHeight="1">
      <c r="B821" s="330" t="s">
        <v>986</v>
      </c>
      <c r="C821" s="331" t="s">
        <v>972</v>
      </c>
    </row>
    <row r="822" spans="2:3" ht="11.1" hidden="1" customHeight="1">
      <c r="B822" s="330" t="s">
        <v>987</v>
      </c>
      <c r="C822" s="331" t="s">
        <v>819</v>
      </c>
    </row>
    <row r="823" spans="2:3" ht="11.1" hidden="1" customHeight="1">
      <c r="B823" s="330" t="s">
        <v>988</v>
      </c>
      <c r="C823" s="331" t="s">
        <v>785</v>
      </c>
    </row>
    <row r="824" spans="2:3" ht="11.1" hidden="1" customHeight="1">
      <c r="B824" s="330" t="s">
        <v>989</v>
      </c>
      <c r="C824" s="331" t="s">
        <v>785</v>
      </c>
    </row>
    <row r="825" spans="2:3" ht="11.1" hidden="1" customHeight="1">
      <c r="B825" s="330" t="s">
        <v>990</v>
      </c>
      <c r="C825" s="331" t="s">
        <v>776</v>
      </c>
    </row>
    <row r="826" spans="2:3" ht="11.1" hidden="1" customHeight="1">
      <c r="B826" s="330" t="s">
        <v>991</v>
      </c>
      <c r="C826" s="331" t="s">
        <v>829</v>
      </c>
    </row>
    <row r="827" spans="2:3" ht="11.1" hidden="1" customHeight="1">
      <c r="B827" s="330" t="s">
        <v>992</v>
      </c>
      <c r="C827" s="331" t="s">
        <v>776</v>
      </c>
    </row>
    <row r="828" spans="2:3" ht="11.1" hidden="1" customHeight="1">
      <c r="B828" s="330" t="s">
        <v>993</v>
      </c>
      <c r="C828" s="331" t="s">
        <v>829</v>
      </c>
    </row>
    <row r="829" spans="2:3" ht="11.1" hidden="1" customHeight="1">
      <c r="B829" s="330" t="s">
        <v>994</v>
      </c>
      <c r="C829" s="331" t="s">
        <v>776</v>
      </c>
    </row>
    <row r="830" spans="2:3" ht="11.1" hidden="1" customHeight="1">
      <c r="B830" s="330" t="s">
        <v>995</v>
      </c>
      <c r="C830" s="331" t="s">
        <v>996</v>
      </c>
    </row>
    <row r="831" spans="2:3" ht="11.1" hidden="1" customHeight="1">
      <c r="B831" s="330" t="s">
        <v>997</v>
      </c>
      <c r="C831" s="331" t="s">
        <v>996</v>
      </c>
    </row>
    <row r="832" spans="2:3" ht="11.1" hidden="1" customHeight="1">
      <c r="B832" s="330" t="s">
        <v>998</v>
      </c>
      <c r="C832" s="331" t="s">
        <v>776</v>
      </c>
    </row>
    <row r="833" spans="2:3" ht="11.1" hidden="1" customHeight="1">
      <c r="B833" s="330" t="s">
        <v>999</v>
      </c>
      <c r="C833" s="331" t="s">
        <v>1000</v>
      </c>
    </row>
    <row r="834" spans="2:3" ht="11.1" hidden="1" customHeight="1">
      <c r="B834" s="330" t="s">
        <v>1001</v>
      </c>
      <c r="C834" s="331" t="s">
        <v>996</v>
      </c>
    </row>
    <row r="835" spans="2:3" ht="11.1" hidden="1" customHeight="1">
      <c r="B835" s="330" t="s">
        <v>1002</v>
      </c>
      <c r="C835" s="331" t="s">
        <v>983</v>
      </c>
    </row>
    <row r="836" spans="2:3" ht="11.1" hidden="1" customHeight="1">
      <c r="B836" s="330" t="s">
        <v>1003</v>
      </c>
      <c r="C836" s="331" t="s">
        <v>1000</v>
      </c>
    </row>
    <row r="837" spans="2:3" ht="11.1" hidden="1" customHeight="1">
      <c r="B837" s="330" t="s">
        <v>1004</v>
      </c>
      <c r="C837" s="331" t="s">
        <v>1000</v>
      </c>
    </row>
    <row r="838" spans="2:3" ht="11.1" hidden="1" customHeight="1">
      <c r="B838" s="330" t="s">
        <v>1005</v>
      </c>
      <c r="C838" s="331" t="s">
        <v>1006</v>
      </c>
    </row>
    <row r="839" spans="2:3" ht="11.1" hidden="1" customHeight="1">
      <c r="B839" s="330" t="s">
        <v>1007</v>
      </c>
      <c r="C839" s="331" t="s">
        <v>1000</v>
      </c>
    </row>
    <row r="840" spans="2:3" ht="11.1" hidden="1" customHeight="1">
      <c r="B840" s="330" t="s">
        <v>1008</v>
      </c>
      <c r="C840" s="331" t="s">
        <v>1006</v>
      </c>
    </row>
    <row r="841" spans="2:3" ht="11.1" hidden="1" customHeight="1">
      <c r="B841" s="330" t="s">
        <v>1009</v>
      </c>
      <c r="C841" s="331" t="s">
        <v>1000</v>
      </c>
    </row>
    <row r="842" spans="2:3" ht="11.1" hidden="1" customHeight="1">
      <c r="B842" s="330" t="s">
        <v>1010</v>
      </c>
      <c r="C842" s="331" t="s">
        <v>1000</v>
      </c>
    </row>
    <row r="843" spans="2:3" ht="11.1" hidden="1" customHeight="1">
      <c r="B843" s="330" t="s">
        <v>1011</v>
      </c>
      <c r="C843" s="331" t="s">
        <v>1000</v>
      </c>
    </row>
    <row r="844" spans="2:3" ht="11.1" hidden="1" customHeight="1">
      <c r="B844" s="330" t="s">
        <v>1012</v>
      </c>
      <c r="C844" s="331" t="s">
        <v>1000</v>
      </c>
    </row>
    <row r="845" spans="2:3" ht="11.1" hidden="1" customHeight="1">
      <c r="B845" s="330" t="s">
        <v>1013</v>
      </c>
      <c r="C845" s="331" t="s">
        <v>1006</v>
      </c>
    </row>
    <row r="847" spans="2:3" ht="12.75" hidden="1">
      <c r="B847" s="457"/>
    </row>
    <row r="848" spans="2:3" ht="12.75" hidden="1">
      <c r="B848" s="457"/>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sheetData>
  <sheetProtection sheet="1" objects="1" scenarios="1"/>
  <sortState xmlns:xlrd2="http://schemas.microsoft.com/office/spreadsheetml/2017/richdata2" ref="S3:S28">
    <sortCondition ref="S3:S28"/>
  </sortState>
  <mergeCells count="92">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 ref="A400:A401"/>
    <mergeCell ref="B400:B401"/>
    <mergeCell ref="C400:C401"/>
    <mergeCell ref="A378:A379"/>
    <mergeCell ref="B378:B379"/>
    <mergeCell ref="C378:C379"/>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E128:E129"/>
    <mergeCell ref="F128:F129"/>
    <mergeCell ref="C177:C178"/>
    <mergeCell ref="D132:D133"/>
    <mergeCell ref="E132:E133"/>
    <mergeCell ref="F132:F133"/>
    <mergeCell ref="C105:C106"/>
    <mergeCell ref="D105:D106"/>
    <mergeCell ref="E105:E106"/>
    <mergeCell ref="F105:F106"/>
    <mergeCell ref="F83:F84"/>
    <mergeCell ref="E83:E84"/>
    <mergeCell ref="A132:A133"/>
    <mergeCell ref="B132:B133"/>
    <mergeCell ref="C132:C133"/>
    <mergeCell ref="C202:C203"/>
    <mergeCell ref="A250:A251"/>
    <mergeCell ref="A177:A178"/>
    <mergeCell ref="B177:B178"/>
    <mergeCell ref="C237:C238"/>
    <mergeCell ref="C218:C219"/>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D291:D292"/>
    <mergeCell ref="A305:A306"/>
    <mergeCell ref="B305:B306"/>
    <mergeCell ref="C305:C306"/>
    <mergeCell ref="C316:C31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8" fitToHeight="0"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1014</v>
      </c>
    </row>
    <row r="2" spans="1:40" s="301" customFormat="1" ht="11.25"/>
    <row r="3" spans="1:40" s="301" customFormat="1" ht="11.25">
      <c r="B3" s="301" t="s">
        <v>1015</v>
      </c>
    </row>
    <row r="4" spans="1:40" s="301" customFormat="1" ht="11.25">
      <c r="B4" s="301" t="s">
        <v>1016</v>
      </c>
    </row>
    <row r="5" spans="1:40" s="301" customFormat="1" ht="11.25">
      <c r="B5" s="301" t="s">
        <v>1017</v>
      </c>
    </row>
    <row r="6" spans="1:40" s="301" customFormat="1" ht="11.25">
      <c r="B6" s="301" t="s">
        <v>1018</v>
      </c>
    </row>
    <row r="7" spans="1:40" s="301" customFormat="1" ht="11.25">
      <c r="B7" s="301" t="s">
        <v>1019</v>
      </c>
    </row>
    <row r="8" spans="1:40" s="301" customFormat="1" ht="11.25"/>
    <row r="9" spans="1:40" s="324" customFormat="1" ht="18" customHeight="1" thickBot="1">
      <c r="A9" s="316" t="s">
        <v>1020</v>
      </c>
      <c r="B9" s="317" t="s">
        <v>1021</v>
      </c>
      <c r="C9" s="318"/>
      <c r="D9" s="319"/>
      <c r="E9" s="319"/>
      <c r="F9" s="319"/>
      <c r="G9" s="320"/>
      <c r="H9" s="319"/>
      <c r="I9" s="319"/>
      <c r="J9" s="319"/>
      <c r="K9" s="319"/>
      <c r="L9" s="319"/>
      <c r="M9" s="319"/>
      <c r="N9" s="319"/>
      <c r="O9" s="319"/>
      <c r="P9" s="319"/>
      <c r="Q9" s="319"/>
      <c r="R9" s="319"/>
      <c r="S9" s="321" t="s">
        <v>9</v>
      </c>
      <c r="T9" s="321" t="s">
        <v>10</v>
      </c>
      <c r="U9" s="321" t="s">
        <v>11</v>
      </c>
      <c r="V9" s="322" t="s">
        <v>12</v>
      </c>
      <c r="W9" s="322"/>
      <c r="X9" s="322"/>
      <c r="Y9" s="322"/>
      <c r="Z9" s="322"/>
      <c r="AA9" s="322"/>
      <c r="AB9" s="322"/>
      <c r="AC9" s="322" t="s">
        <v>13</v>
      </c>
      <c r="AD9" s="319"/>
      <c r="AE9" s="319"/>
      <c r="AF9" s="319"/>
      <c r="AG9" s="319"/>
      <c r="AH9" s="319"/>
      <c r="AI9" s="319"/>
      <c r="AJ9" s="323"/>
      <c r="AN9" s="325"/>
    </row>
    <row r="10" spans="1:40" s="5" customFormat="1" ht="33.75">
      <c r="A10" s="37">
        <v>1</v>
      </c>
      <c r="B10" s="23" t="s">
        <v>1022</v>
      </c>
      <c r="C10" s="418" t="s">
        <v>30</v>
      </c>
      <c r="D10" s="419">
        <v>8.6199999999999999E-2</v>
      </c>
      <c r="E10" s="424" t="s">
        <v>1023</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1024</v>
      </c>
      <c r="C11" s="444" t="s">
        <v>30</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1025</v>
      </c>
      <c r="C12" s="422" t="s">
        <v>33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1026</v>
      </c>
      <c r="B13" s="317" t="s">
        <v>1027</v>
      </c>
      <c r="C13" s="318"/>
      <c r="D13" s="319"/>
      <c r="E13" s="319"/>
      <c r="F13" s="319"/>
      <c r="G13" s="320"/>
      <c r="H13" s="319"/>
      <c r="I13" s="319"/>
      <c r="J13" s="319"/>
      <c r="K13" s="319"/>
      <c r="L13" s="319"/>
      <c r="M13" s="319"/>
      <c r="N13" s="319"/>
      <c r="O13" s="319"/>
      <c r="P13" s="319"/>
      <c r="Q13" s="319"/>
      <c r="R13" s="319"/>
      <c r="S13" s="321" t="s">
        <v>9</v>
      </c>
      <c r="T13" s="321" t="s">
        <v>10</v>
      </c>
      <c r="U13" s="321" t="s">
        <v>11</v>
      </c>
      <c r="V13" s="322" t="s">
        <v>12</v>
      </c>
      <c r="W13" s="322"/>
      <c r="X13" s="322"/>
      <c r="Y13" s="322"/>
      <c r="Z13" s="322"/>
      <c r="AA13" s="322"/>
      <c r="AB13" s="322"/>
      <c r="AC13" s="322" t="s">
        <v>13</v>
      </c>
      <c r="AD13" s="319"/>
      <c r="AE13" s="319"/>
      <c r="AF13" s="319"/>
      <c r="AG13" s="319"/>
      <c r="AH13" s="319"/>
      <c r="AI13" s="319"/>
      <c r="AJ13" s="323"/>
      <c r="AN13" s="325"/>
    </row>
    <row r="14" spans="1:40" s="8" customFormat="1" ht="11.25">
      <c r="A14" s="780" t="s">
        <v>85</v>
      </c>
      <c r="B14" s="782" t="s">
        <v>1028</v>
      </c>
      <c r="C14" s="778" t="s">
        <v>87</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Faza oper.</v>
      </c>
      <c r="T14" s="335" t="str">
        <f>IF(Analiza!W$83="","",Analiza!W$83)</f>
        <v>Faza oper.</v>
      </c>
      <c r="U14" s="335" t="str">
        <f>IF(Analiza!X$83="","",Analiza!X$83)</f>
        <v>Faza oper.</v>
      </c>
      <c r="V14" s="335" t="str">
        <f>IF(Analiza!Y$83="","",Analiza!Y$83)</f>
        <v>Faza oper.</v>
      </c>
      <c r="W14" s="335" t="str">
        <f>IF(Analiza!Z$83="","",Analiza!Z$83)</f>
        <v>Faza oper.</v>
      </c>
      <c r="X14" s="335" t="str">
        <f>IF(Analiza!AA$83="","",Analiza!AA$83)</f>
        <v>Faza oper.</v>
      </c>
      <c r="Y14" s="335" t="str">
        <f>IF(Analiza!AB$83="","",Analiza!AB$83)</f>
        <v>Faza oper.</v>
      </c>
      <c r="Z14" s="335" t="str">
        <f>IF(Analiza!AC$83="","",Analiza!AC$83)</f>
        <v>Faza oper.</v>
      </c>
      <c r="AA14" s="335" t="str">
        <f>IF(Analiza!AD$83="","",Analiza!AD$83)</f>
        <v>Faza oper.</v>
      </c>
      <c r="AB14" s="335" t="str">
        <f>IF(Analiza!AE$83="","",Analiza!AE$83)</f>
        <v>Faza oper.</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820"/>
      <c r="B15" s="783"/>
      <c r="C15" s="821"/>
      <c r="D15" s="12">
        <f>IF(Analiza!G$84="","",Analiza!G$84)</f>
        <v>2021</v>
      </c>
      <c r="E15" s="12">
        <f>IF(Analiza!H$84="","",Analiza!H$84)</f>
        <v>2022</v>
      </c>
      <c r="F15" s="12">
        <f>IF(Analiza!I$84="","",Analiza!I$84)</f>
        <v>2023</v>
      </c>
      <c r="G15" s="12">
        <f>IF(Analiza!J$84="","",Analiza!J$84)</f>
        <v>2024</v>
      </c>
      <c r="H15" s="12">
        <f>IF(Analiza!K$84="","",Analiza!K$84)</f>
        <v>2025</v>
      </c>
      <c r="I15" s="12">
        <f>IF(Analiza!L$84="","",Analiza!L$84)</f>
        <v>2026</v>
      </c>
      <c r="J15" s="12">
        <f>IF(Analiza!M$84="","",Analiza!M$84)</f>
        <v>2027</v>
      </c>
      <c r="K15" s="12">
        <f>IF(Analiza!N$84="","",Analiza!N$84)</f>
        <v>2028</v>
      </c>
      <c r="L15" s="12">
        <f>IF(Analiza!O$84="","",Analiza!O$84)</f>
        <v>2029</v>
      </c>
      <c r="M15" s="12">
        <f>IF(Analiza!P$84="","",Analiza!P$84)</f>
        <v>2030</v>
      </c>
      <c r="N15" s="12">
        <f>IF(Analiza!Q$84="","",Analiza!Q$84)</f>
        <v>2031</v>
      </c>
      <c r="O15" s="12">
        <f>IF(Analiza!R$84="","",Analiza!R$84)</f>
        <v>2032</v>
      </c>
      <c r="P15" s="12">
        <f>IF(Analiza!S$84="","",Analiza!S$84)</f>
        <v>2033</v>
      </c>
      <c r="Q15" s="12">
        <f>IF(Analiza!T$84="","",Analiza!T$84)</f>
        <v>2034</v>
      </c>
      <c r="R15" s="12">
        <f>IF(Analiza!U$84="","",Analiza!U$84)</f>
        <v>2035</v>
      </c>
      <c r="S15" s="12">
        <f>IF(Analiza!V$84="","",Analiza!V$84)</f>
        <v>2036</v>
      </c>
      <c r="T15" s="12">
        <f>IF(Analiza!W$84="","",Analiza!W$84)</f>
        <v>2037</v>
      </c>
      <c r="U15" s="12">
        <f>IF(Analiza!X$84="","",Analiza!X$84)</f>
        <v>2038</v>
      </c>
      <c r="V15" s="12">
        <f>IF(Analiza!Y$84="","",Analiza!Y$84)</f>
        <v>2039</v>
      </c>
      <c r="W15" s="12">
        <f>IF(Analiza!Z$84="","",Analiza!Z$84)</f>
        <v>2040</v>
      </c>
      <c r="X15" s="12">
        <f>IF(Analiza!AA$84="","",Analiza!AA$84)</f>
        <v>2041</v>
      </c>
      <c r="Y15" s="12">
        <f>IF(Analiza!AB$84="","",Analiza!AB$84)</f>
        <v>2042</v>
      </c>
      <c r="Z15" s="12">
        <f>IF(Analiza!AC$84="","",Analiza!AC$84)</f>
        <v>2043</v>
      </c>
      <c r="AA15" s="12">
        <f>IF(Analiza!AD$84="","",Analiza!AD$84)</f>
        <v>2044</v>
      </c>
      <c r="AB15" s="12">
        <f>IF(Analiza!AE$84="","",Analiza!AE$84)</f>
        <v>2045</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1029</v>
      </c>
      <c r="C16" s="73" t="s">
        <v>95</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1030</v>
      </c>
      <c r="C17" s="77" t="s">
        <v>95</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1031</v>
      </c>
      <c r="C18" s="77" t="s">
        <v>95</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1032</v>
      </c>
      <c r="C19" s="111" t="s">
        <v>95</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1033</v>
      </c>
      <c r="C20" s="73" t="s">
        <v>95</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f t="shared" si="0"/>
        <v>0</v>
      </c>
      <c r="T20" s="74">
        <f t="shared" si="0"/>
        <v>0</v>
      </c>
      <c r="U20" s="74">
        <f t="shared" si="0"/>
        <v>0</v>
      </c>
      <c r="V20" s="74">
        <f t="shared" si="0"/>
        <v>0</v>
      </c>
      <c r="W20" s="74">
        <f t="shared" si="0"/>
        <v>0</v>
      </c>
      <c r="X20" s="74">
        <f t="shared" si="0"/>
        <v>0</v>
      </c>
      <c r="Y20" s="74">
        <f t="shared" si="0"/>
        <v>0</v>
      </c>
      <c r="Z20" s="74">
        <f t="shared" si="0"/>
        <v>0</v>
      </c>
      <c r="AA20" s="74">
        <f t="shared" si="0"/>
        <v>0</v>
      </c>
      <c r="AB20" s="74">
        <f t="shared" si="0"/>
        <v>0</v>
      </c>
      <c r="AC20" s="74" t="str">
        <f t="shared" si="0"/>
        <v/>
      </c>
      <c r="AD20" s="74" t="str">
        <f t="shared" si="0"/>
        <v/>
      </c>
      <c r="AE20" s="74" t="str">
        <f t="shared" si="0"/>
        <v/>
      </c>
      <c r="AF20" s="74" t="str">
        <f t="shared" si="0"/>
        <v/>
      </c>
      <c r="AG20" s="74" t="str">
        <f t="shared" si="0"/>
        <v/>
      </c>
    </row>
    <row r="21" spans="1:40" s="61" customFormat="1" ht="11.25">
      <c r="A21" s="71">
        <v>6</v>
      </c>
      <c r="B21" s="154" t="s">
        <v>1034</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f t="shared" si="1"/>
        <v>15</v>
      </c>
      <c r="T21" s="72">
        <f t="shared" si="1"/>
        <v>16</v>
      </c>
      <c r="U21" s="72">
        <f t="shared" si="1"/>
        <v>17</v>
      </c>
      <c r="V21" s="72">
        <f t="shared" si="1"/>
        <v>18</v>
      </c>
      <c r="W21" s="72">
        <f t="shared" si="1"/>
        <v>19</v>
      </c>
      <c r="X21" s="72">
        <f t="shared" si="1"/>
        <v>20</v>
      </c>
      <c r="Y21" s="72">
        <f t="shared" si="1"/>
        <v>21</v>
      </c>
      <c r="Z21" s="72">
        <f t="shared" si="1"/>
        <v>22</v>
      </c>
      <c r="AA21" s="72">
        <f t="shared" si="1"/>
        <v>23</v>
      </c>
      <c r="AB21" s="72">
        <f t="shared" si="1"/>
        <v>24</v>
      </c>
      <c r="AC21" s="72" t="str">
        <f t="shared" si="1"/>
        <v/>
      </c>
      <c r="AD21" s="72" t="str">
        <f t="shared" si="1"/>
        <v/>
      </c>
      <c r="AE21" s="72" t="str">
        <f t="shared" si="1"/>
        <v/>
      </c>
      <c r="AF21" s="72" t="str">
        <f t="shared" si="1"/>
        <v/>
      </c>
      <c r="AG21" s="72" t="str">
        <f t="shared" si="1"/>
        <v/>
      </c>
    </row>
    <row r="22" spans="1:40" s="61" customFormat="1" ht="11.25">
      <c r="A22" s="110">
        <v>7</v>
      </c>
      <c r="B22" s="157" t="s">
        <v>556</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f t="shared" si="2"/>
        <v>0.2893030572578188</v>
      </c>
      <c r="T22" s="435">
        <f t="shared" si="2"/>
        <v>0.26634418823220285</v>
      </c>
      <c r="U22" s="435">
        <f t="shared" si="2"/>
        <v>0.24520731746658336</v>
      </c>
      <c r="V22" s="435">
        <f t="shared" si="2"/>
        <v>0.22574785257464866</v>
      </c>
      <c r="W22" s="435">
        <f t="shared" si="2"/>
        <v>0.20783267591111085</v>
      </c>
      <c r="X22" s="435">
        <f t="shared" si="2"/>
        <v>0.19133923394504773</v>
      </c>
      <c r="Y22" s="435">
        <f t="shared" si="2"/>
        <v>0.17615469889987823</v>
      </c>
      <c r="Z22" s="435">
        <f t="shared" si="2"/>
        <v>0.16217519692494772</v>
      </c>
      <c r="AA22" s="435">
        <f t="shared" si="2"/>
        <v>0.14930509751882498</v>
      </c>
      <c r="AB22" s="435">
        <f t="shared" si="2"/>
        <v>0.13745635934342199</v>
      </c>
      <c r="AC22" s="435" t="str">
        <f t="shared" si="2"/>
        <v/>
      </c>
      <c r="AD22" s="435" t="str">
        <f t="shared" si="2"/>
        <v/>
      </c>
      <c r="AE22" s="435" t="str">
        <f t="shared" si="2"/>
        <v/>
      </c>
      <c r="AF22" s="435" t="str">
        <f t="shared" si="2"/>
        <v/>
      </c>
      <c r="AG22" s="435" t="str">
        <f t="shared" si="2"/>
        <v/>
      </c>
    </row>
    <row r="23" spans="1:40" s="61" customFormat="1" ht="12" thickBot="1">
      <c r="A23" s="71">
        <v>8</v>
      </c>
      <c r="B23" s="154" t="s">
        <v>1035</v>
      </c>
      <c r="C23" s="73" t="s">
        <v>95</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f t="shared" si="3"/>
        <v>0</v>
      </c>
      <c r="T23" s="74">
        <f t="shared" si="3"/>
        <v>0</v>
      </c>
      <c r="U23" s="74">
        <f t="shared" si="3"/>
        <v>0</v>
      </c>
      <c r="V23" s="74">
        <f t="shared" si="3"/>
        <v>0</v>
      </c>
      <c r="W23" s="74">
        <f t="shared" si="3"/>
        <v>0</v>
      </c>
      <c r="X23" s="74">
        <f t="shared" si="3"/>
        <v>0</v>
      </c>
      <c r="Y23" s="74">
        <f t="shared" si="3"/>
        <v>0</v>
      </c>
      <c r="Z23" s="74">
        <f t="shared" si="3"/>
        <v>0</v>
      </c>
      <c r="AA23" s="74">
        <f t="shared" si="3"/>
        <v>0</v>
      </c>
      <c r="AB23" s="74">
        <f t="shared" si="3"/>
        <v>0</v>
      </c>
      <c r="AC23" s="74" t="str">
        <f t="shared" si="3"/>
        <v/>
      </c>
      <c r="AD23" s="74" t="str">
        <f t="shared" si="3"/>
        <v/>
      </c>
      <c r="AE23" s="74" t="str">
        <f t="shared" si="3"/>
        <v/>
      </c>
      <c r="AF23" s="74" t="str">
        <f t="shared" si="3"/>
        <v/>
      </c>
      <c r="AG23" s="74" t="str">
        <f t="shared" si="3"/>
        <v/>
      </c>
    </row>
    <row r="24" spans="1:40" s="430" customFormat="1" ht="12" thickBot="1">
      <c r="A24" s="438">
        <v>9</v>
      </c>
      <c r="B24" s="439" t="s">
        <v>1036</v>
      </c>
      <c r="C24" s="440" t="s">
        <v>33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1037</v>
      </c>
      <c r="B25" s="387" t="s">
        <v>1038</v>
      </c>
      <c r="C25" s="437"/>
      <c r="D25" s="375"/>
      <c r="E25" s="319"/>
      <c r="F25" s="319"/>
      <c r="G25" s="320"/>
      <c r="H25" s="319"/>
      <c r="I25" s="319"/>
      <c r="J25" s="319"/>
      <c r="K25" s="319"/>
      <c r="L25" s="319"/>
      <c r="M25" s="319"/>
      <c r="N25" s="319"/>
      <c r="O25" s="319"/>
      <c r="P25" s="319"/>
      <c r="Q25" s="319"/>
      <c r="R25" s="319"/>
      <c r="S25" s="321" t="s">
        <v>9</v>
      </c>
      <c r="T25" s="321" t="s">
        <v>10</v>
      </c>
      <c r="U25" s="321" t="s">
        <v>11</v>
      </c>
      <c r="V25" s="322" t="s">
        <v>12</v>
      </c>
      <c r="W25" s="322"/>
      <c r="X25" s="322"/>
      <c r="Y25" s="322"/>
      <c r="Z25" s="322"/>
      <c r="AA25" s="322"/>
      <c r="AB25" s="322"/>
      <c r="AC25" s="322" t="s">
        <v>13</v>
      </c>
      <c r="AD25" s="319"/>
      <c r="AE25" s="319"/>
      <c r="AF25" s="319"/>
      <c r="AG25" s="319"/>
      <c r="AH25" s="319"/>
      <c r="AI25" s="319"/>
      <c r="AJ25" s="323"/>
      <c r="AN25" s="325"/>
    </row>
    <row r="26" spans="1:40" s="430" customFormat="1" ht="11.25">
      <c r="A26" s="426">
        <v>1</v>
      </c>
      <c r="B26" s="427" t="s">
        <v>1039</v>
      </c>
      <c r="C26" s="428" t="s">
        <v>33</v>
      </c>
      <c r="D26" s="445">
        <f>IF(D12="",0,IF(D12-D24&lt;0,0,D12-D24))</f>
        <v>0</v>
      </c>
    </row>
    <row r="27" spans="1:40" s="434" customFormat="1" ht="11.25">
      <c r="A27" s="431">
        <v>2</v>
      </c>
      <c r="B27" s="432" t="s">
        <v>1040</v>
      </c>
      <c r="C27" s="433" t="s">
        <v>30</v>
      </c>
      <c r="D27" s="446">
        <f>IF(D12="",0,ROUNDDOWN(D26/D12,4))</f>
        <v>0</v>
      </c>
    </row>
    <row r="28" spans="1:40" s="434" customFormat="1" ht="11.25">
      <c r="A28" s="442">
        <v>3</v>
      </c>
      <c r="B28" s="443" t="s">
        <v>1041</v>
      </c>
      <c r="C28" s="444" t="s">
        <v>30</v>
      </c>
      <c r="D28" s="447">
        <f>D11</f>
        <v>0</v>
      </c>
    </row>
    <row r="29" spans="1:40" s="434" customFormat="1" ht="12" thickBot="1">
      <c r="A29" s="452">
        <v>4</v>
      </c>
      <c r="B29" s="453" t="s">
        <v>1042</v>
      </c>
      <c r="C29" s="454" t="s">
        <v>30</v>
      </c>
      <c r="D29" s="455">
        <f>MIN(D27:D28)</f>
        <v>0</v>
      </c>
    </row>
    <row r="30" spans="1:40" s="434" customFormat="1" ht="12" thickBot="1">
      <c r="A30" s="448">
        <v>5</v>
      </c>
      <c r="B30" s="449" t="s">
        <v>1043</v>
      </c>
      <c r="C30" s="440" t="s">
        <v>33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928542-CA4D-4580-86A1-23CBA1F572C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C21B1C-D80C-49EF-B8FB-28BEFAC5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Waldemar Woźniak</cp:lastModifiedBy>
  <cp:revision/>
  <dcterms:created xsi:type="dcterms:W3CDTF">2007-04-25T13:25:36Z</dcterms:created>
  <dcterms:modified xsi:type="dcterms:W3CDTF">2025-10-22T08:14:40Z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