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lubelskie-my.sharepoint.com/personal/marta_polak_lubelskie_pl/Documents/Pulpit/3.9 Ochr.Bioróżn.2026/dot Regulamin 3.9 2026/Załączniki do wniosku o dofinansowanie po nowemu/"/>
    </mc:Choice>
  </mc:AlternateContent>
  <xr:revisionPtr revIDLastSave="223" documentId="8_{6FB5749A-FBF9-4014-A56D-CBE4CD101858}" xr6:coauthVersionLast="47" xr6:coauthVersionMax="47" xr10:uidLastSave="{96DBEECD-F637-4A8D-ACBE-B8076ECCD81A}"/>
  <bookViews>
    <workbookView xWindow="-12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Analiza!$B$556:$B$628</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Analiza!$B$635:$B$847</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7" i="3" l="1"/>
  <c r="E173" i="4"/>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BL85" i="3"/>
  <c r="C113" i="4"/>
  <c r="D221" i="4"/>
  <c r="D235" i="4" s="1"/>
  <c r="B297" i="3" s="1"/>
  <c r="A114" i="3"/>
  <c r="A163" i="3" s="1"/>
  <c r="AL85" i="3"/>
  <c r="BM85" i="3"/>
  <c r="A119" i="3"/>
  <c r="A168" i="3" s="1"/>
  <c r="A125" i="3"/>
  <c r="A174" i="3" s="1"/>
  <c r="A112" i="3"/>
  <c r="A161" i="3" s="1"/>
  <c r="A110" i="3"/>
  <c r="A159" i="3" s="1"/>
  <c r="B273" i="3"/>
  <c r="A123" i="3"/>
  <c r="A172" i="3" s="1"/>
  <c r="A85" i="3"/>
  <c r="A135" i="3" s="1"/>
  <c r="A254" i="3"/>
  <c r="C121" i="4"/>
  <c r="BN85" i="3"/>
  <c r="D233" i="4"/>
  <c r="B295" i="3" s="1"/>
  <c r="A99" i="3"/>
  <c r="A149" i="3" s="1"/>
  <c r="BJ85" i="3"/>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AM85" i="3"/>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O85" i="3"/>
  <c r="AN85" i="3"/>
  <c r="AP85"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D318" i="3" s="1"/>
  <c r="F54" i="3"/>
  <c r="F65" i="3"/>
  <c r="AQ85" i="3"/>
  <c r="AR8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D440" i="3"/>
  <c r="F36" i="3"/>
  <c r="A340" i="3"/>
  <c r="A358" i="3"/>
  <c r="A341" i="3"/>
  <c r="A359" i="3"/>
  <c r="D363" i="3"/>
  <c r="D336" i="3"/>
  <c r="D355" i="3"/>
  <c r="D316" i="3"/>
  <c r="A357" i="3"/>
  <c r="A339" i="3"/>
  <c r="A344" i="3"/>
  <c r="A362" i="3"/>
  <c r="H51" i="3"/>
  <c r="G52" i="3"/>
  <c r="A355" i="3"/>
  <c r="A337" i="3"/>
  <c r="K61" i="4" l="1"/>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D189" i="3" s="1"/>
  <c r="AS85" i="3"/>
  <c r="AL135" i="3"/>
  <c r="E221" i="3" s="1"/>
  <c r="E242" i="3" s="1"/>
  <c r="AM135" i="3"/>
  <c r="D221" i="3"/>
  <c r="AM86" i="3"/>
  <c r="G36" i="3"/>
  <c r="H52" i="3"/>
  <c r="I51" i="3"/>
  <c r="H53" i="4" l="1"/>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T85" i="3"/>
  <c r="AN135" i="3"/>
  <c r="F221" i="3"/>
  <c r="F223" i="3" s="1"/>
  <c r="F241" i="3" s="1"/>
  <c r="E234" i="3"/>
  <c r="E308" i="3" s="1"/>
  <c r="E309" i="3" s="1"/>
  <c r="E310" i="3" s="1"/>
  <c r="E311" i="3" s="1"/>
  <c r="E223" i="3"/>
  <c r="E241" i="3" s="1"/>
  <c r="D242" i="3"/>
  <c r="D234" i="3"/>
  <c r="D235" i="3" s="1"/>
  <c r="AN86" i="3"/>
  <c r="D191" i="3"/>
  <c r="D406" i="3"/>
  <c r="H36" i="3"/>
  <c r="I65" i="3"/>
  <c r="J59" i="3"/>
  <c r="I70" i="3"/>
  <c r="I53" i="3"/>
  <c r="L84" i="3"/>
  <c r="L83" i="3"/>
  <c r="I52" i="3"/>
  <c r="J51" i="3"/>
  <c r="G511" i="3" l="1"/>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AU85" i="3"/>
  <c r="AV85" i="3" s="1"/>
  <c r="AW85" i="3" s="1"/>
  <c r="AX85" i="3" s="1"/>
  <c r="AY85" i="3" s="1"/>
  <c r="AZ85" i="3" s="1"/>
  <c r="BA85" i="3" s="1"/>
  <c r="BB85" i="3" s="1"/>
  <c r="BC85" i="3" s="1"/>
  <c r="BD85" i="3" s="1"/>
  <c r="BE85" i="3" s="1"/>
  <c r="BF85" i="3" s="1"/>
  <c r="BG85" i="3" s="1"/>
  <c r="BH85" i="3" s="1"/>
  <c r="BI85" i="3" s="1"/>
  <c r="G221" i="3"/>
  <c r="G242" i="3" s="1"/>
  <c r="E235" i="3"/>
  <c r="E493" i="3" s="1"/>
  <c r="E240" i="3"/>
  <c r="E245" i="3" s="1"/>
  <c r="E509" i="3" s="1"/>
  <c r="F242" i="3"/>
  <c r="F234" i="3"/>
  <c r="F240" i="3" s="1"/>
  <c r="D493" i="3"/>
  <c r="D240" i="3"/>
  <c r="D245" i="3" s="1"/>
  <c r="D308" i="3"/>
  <c r="AO86" i="3"/>
  <c r="I36" i="3"/>
  <c r="D350"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G365" i="3" l="1"/>
  <c r="G368" i="3" s="1"/>
  <c r="G487" i="3" s="1"/>
  <c r="H216" i="3"/>
  <c r="H394" i="3"/>
  <c r="H243" i="3"/>
  <c r="J40" i="4"/>
  <c r="J39" i="4" s="1"/>
  <c r="J46" i="4" s="1"/>
  <c r="J52" i="4" s="1"/>
  <c r="H321" i="3"/>
  <c r="H508" i="3"/>
  <c r="H364" i="3"/>
  <c r="H511" i="3"/>
  <c r="H384" i="3"/>
  <c r="H189" i="3"/>
  <c r="H191" i="3" s="1"/>
  <c r="G374" i="3"/>
  <c r="G386" i="3" s="1"/>
  <c r="G389" i="3" s="1"/>
  <c r="G396" i="3" s="1"/>
  <c r="G510" i="3" s="1"/>
  <c r="H221" i="3"/>
  <c r="H223" i="3" s="1"/>
  <c r="H241"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E496" i="3" s="1"/>
  <c r="E491" i="3" s="1"/>
  <c r="F372" i="3"/>
  <c r="F435" i="3" s="1"/>
  <c r="F487" i="3"/>
  <c r="E376" i="3"/>
  <c r="E350" i="3"/>
  <c r="E507" i="3"/>
  <c r="E506" i="3" s="1"/>
  <c r="F507" i="3"/>
  <c r="F375" i="3"/>
  <c r="E372" i="3"/>
  <c r="E435" i="3" s="1"/>
  <c r="D405" i="3"/>
  <c r="D407" i="3" s="1"/>
  <c r="D368" i="3"/>
  <c r="D487" i="3" s="1"/>
  <c r="D437" i="3"/>
  <c r="D372" i="3"/>
  <c r="D435" i="3" s="1"/>
  <c r="D376" i="3"/>
  <c r="D246" i="3"/>
  <c r="D380" i="3" s="1"/>
  <c r="D383" i="3" s="1"/>
  <c r="D386" i="3"/>
  <c r="D389" i="3" s="1"/>
  <c r="D396" i="3" s="1"/>
  <c r="D510" i="3" s="1"/>
  <c r="D470" i="3"/>
  <c r="E239" i="3"/>
  <c r="E244" i="3" s="1"/>
  <c r="G234" i="3"/>
  <c r="G240" i="3" s="1"/>
  <c r="G245" i="3" s="1"/>
  <c r="G223" i="3"/>
  <c r="G241" i="3" s="1"/>
  <c r="F245" i="3"/>
  <c r="F308" i="3"/>
  <c r="F235" i="3"/>
  <c r="F239" i="3" s="1"/>
  <c r="F244" i="3" s="1"/>
  <c r="K47" i="4"/>
  <c r="K53" i="4"/>
  <c r="K40" i="4"/>
  <c r="K39" i="4" s="1"/>
  <c r="K46" i="4" s="1"/>
  <c r="K52" i="4" s="1"/>
  <c r="D390" i="3"/>
  <c r="D393" i="3" s="1"/>
  <c r="D509" i="3"/>
  <c r="D508" i="3" s="1"/>
  <c r="AP86" i="3"/>
  <c r="I221" i="3" s="1"/>
  <c r="I242" i="3" s="1"/>
  <c r="AQ86" i="3"/>
  <c r="D385" i="3"/>
  <c r="D388" i="3" s="1"/>
  <c r="I511" i="3"/>
  <c r="D436" i="3"/>
  <c r="D373" i="3"/>
  <c r="D464" i="3" s="1"/>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AR86" i="3" s="1"/>
  <c r="K65" i="3"/>
  <c r="L59" i="3"/>
  <c r="K70" i="3"/>
  <c r="I20" i="5"/>
  <c r="K52" i="3"/>
  <c r="L51" i="3"/>
  <c r="D496" i="3"/>
  <c r="D491" i="3" s="1"/>
  <c r="H374" i="3" l="1"/>
  <c r="H507" i="3" s="1"/>
  <c r="H439" i="3"/>
  <c r="H366" i="3"/>
  <c r="H367" i="3" s="1"/>
  <c r="H372" i="3" s="1"/>
  <c r="H406" i="3"/>
  <c r="H365" i="3"/>
  <c r="H234" i="3"/>
  <c r="H308" i="3" s="1"/>
  <c r="H242"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D473" i="3"/>
  <c r="D515" i="3" s="1"/>
  <c r="F437" i="3"/>
  <c r="H173" i="4"/>
  <c r="E246" i="3"/>
  <c r="E380" i="3" s="1"/>
  <c r="E383" i="3" s="1"/>
  <c r="G173" i="4"/>
  <c r="E470" i="3"/>
  <c r="E437" i="3"/>
  <c r="E405" i="3"/>
  <c r="G308" i="3"/>
  <c r="G235" i="3"/>
  <c r="G493" i="3" s="1"/>
  <c r="G496" i="3" s="1"/>
  <c r="G491" i="3" s="1"/>
  <c r="F509" i="3"/>
  <c r="F470" i="3"/>
  <c r="F473" i="3" s="1"/>
  <c r="F515" i="3" s="1"/>
  <c r="F246" i="3"/>
  <c r="F380" i="3" s="1"/>
  <c r="F383" i="3" s="1"/>
  <c r="F405" i="3"/>
  <c r="F493" i="3"/>
  <c r="F496" i="3" s="1"/>
  <c r="F491" i="3" s="1"/>
  <c r="J221" i="3"/>
  <c r="J242" i="3" s="1"/>
  <c r="L47" i="4"/>
  <c r="L53" i="4"/>
  <c r="L40" i="4"/>
  <c r="L39" i="4" s="1"/>
  <c r="L46" i="4" s="1"/>
  <c r="L52" i="4" s="1"/>
  <c r="D395" i="3"/>
  <c r="D438" i="3" s="1"/>
  <c r="D444" i="3" s="1"/>
  <c r="D446" i="3" s="1"/>
  <c r="I234" i="3"/>
  <c r="I240" i="3" s="1"/>
  <c r="I245" i="3" s="1"/>
  <c r="I223" i="3"/>
  <c r="I241" i="3"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AS86" i="3" s="1"/>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221" i="3" s="1"/>
  <c r="K242"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E473" i="3" l="1"/>
  <c r="E515" i="3" s="1"/>
  <c r="H386" i="3"/>
  <c r="H389" i="3" s="1"/>
  <c r="H396" i="3" s="1"/>
  <c r="H510" i="3" s="1"/>
  <c r="L75" i="3"/>
  <c r="L76" i="3" s="1"/>
  <c r="H376" i="3"/>
  <c r="H375" i="3"/>
  <c r="K531" i="3"/>
  <c r="H368" i="3"/>
  <c r="H487" i="3" s="1"/>
  <c r="H240" i="3"/>
  <c r="H245" i="3" s="1"/>
  <c r="H509" i="3" s="1"/>
  <c r="H235" i="3"/>
  <c r="H493" i="3" s="1"/>
  <c r="J21" i="5"/>
  <c r="J22" i="5" s="1"/>
  <c r="I23" i="5"/>
  <c r="H350" i="3"/>
  <c r="L54" i="3"/>
  <c r="L214" i="3" s="1"/>
  <c r="L215" i="3" s="1"/>
  <c r="K233" i="3"/>
  <c r="K234" i="3" s="1"/>
  <c r="K235" i="3" s="1"/>
  <c r="E390" i="3"/>
  <c r="E393" i="3" s="1"/>
  <c r="E395" i="3" s="1"/>
  <c r="G239" i="3"/>
  <c r="G244" i="3" s="1"/>
  <c r="G437" i="3" s="1"/>
  <c r="F506" i="3"/>
  <c r="F390" i="3"/>
  <c r="F393" i="3" s="1"/>
  <c r="F395" i="3" s="1"/>
  <c r="J223" i="3"/>
  <c r="J241" i="3" s="1"/>
  <c r="J234" i="3"/>
  <c r="J308" i="3" s="1"/>
  <c r="D403" i="3"/>
  <c r="D474" i="3"/>
  <c r="D468" i="3" s="1"/>
  <c r="M47" i="4"/>
  <c r="M53" i="4"/>
  <c r="M40" i="4"/>
  <c r="M39" i="4" s="1"/>
  <c r="M46" i="4" s="1"/>
  <c r="M52" i="4" s="1"/>
  <c r="D397" i="3"/>
  <c r="D514" i="3" s="1"/>
  <c r="D513" i="3" s="1"/>
  <c r="I509" i="3"/>
  <c r="I308" i="3"/>
  <c r="I235" i="3"/>
  <c r="I493" i="3" s="1"/>
  <c r="G506" i="3"/>
  <c r="K517" i="3"/>
  <c r="I368" i="3"/>
  <c r="I487" i="3" s="1"/>
  <c r="J439" i="3"/>
  <c r="I372" i="3"/>
  <c r="I404" i="3" s="1"/>
  <c r="L36" i="3"/>
  <c r="I350" i="3"/>
  <c r="I376" i="3"/>
  <c r="J365" i="3"/>
  <c r="J375" i="3" s="1"/>
  <c r="K223" i="3"/>
  <c r="K241"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221" i="3" s="1"/>
  <c r="L242"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AT86" i="3" s="1"/>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L531" i="3" l="1"/>
  <c r="M75" i="3"/>
  <c r="M76" i="3" s="1"/>
  <c r="K21" i="5"/>
  <c r="K22" i="5" s="1"/>
  <c r="H373" i="3"/>
  <c r="H464" i="3" s="1"/>
  <c r="H239" i="3"/>
  <c r="H244" i="3" s="1"/>
  <c r="H437" i="3" s="1"/>
  <c r="J23" i="5"/>
  <c r="L233" i="3"/>
  <c r="L234" i="3" s="1"/>
  <c r="L235" i="3" s="1"/>
  <c r="M54" i="3"/>
  <c r="M214" i="3" s="1"/>
  <c r="M215" i="3" s="1"/>
  <c r="J173" i="4"/>
  <c r="G470" i="3"/>
  <c r="G473" i="3" s="1"/>
  <c r="G515" i="3" s="1"/>
  <c r="I173" i="4"/>
  <c r="F397" i="3"/>
  <c r="F514" i="3" s="1"/>
  <c r="F513" i="3" s="1"/>
  <c r="F403" i="3"/>
  <c r="F438" i="3"/>
  <c r="E397" i="3"/>
  <c r="E514" i="3" s="1"/>
  <c r="E513" i="3" s="1"/>
  <c r="E403" i="3"/>
  <c r="E438" i="3"/>
  <c r="H380" i="3"/>
  <c r="H383" i="3" s="1"/>
  <c r="G405" i="3"/>
  <c r="G246" i="3"/>
  <c r="G380" i="3" s="1"/>
  <c r="G383" i="3" s="1"/>
  <c r="J235" i="3"/>
  <c r="J493" i="3" s="1"/>
  <c r="J240" i="3"/>
  <c r="J245" i="3" s="1"/>
  <c r="J509" i="3" s="1"/>
  <c r="E474" i="3"/>
  <c r="E468" i="3" s="1"/>
  <c r="F474" i="3"/>
  <c r="F468" i="3" s="1"/>
  <c r="N47" i="4"/>
  <c r="N40" i="4"/>
  <c r="N39" i="4" s="1"/>
  <c r="N46" i="4" s="1"/>
  <c r="N52" i="4" s="1"/>
  <c r="N53" i="4"/>
  <c r="H506" i="3"/>
  <c r="I239" i="3"/>
  <c r="I244" i="3" s="1"/>
  <c r="L517" i="3"/>
  <c r="I373" i="3"/>
  <c r="I464" i="3" s="1"/>
  <c r="I385" i="3"/>
  <c r="I388" i="3" s="1"/>
  <c r="I435" i="3"/>
  <c r="M36" i="3"/>
  <c r="D325" i="3" s="1"/>
  <c r="K240" i="3"/>
  <c r="K245" i="3" s="1"/>
  <c r="I506" i="3"/>
  <c r="J368" i="3"/>
  <c r="J487" i="3" s="1"/>
  <c r="K308" i="3"/>
  <c r="J350" i="3"/>
  <c r="L321" i="3"/>
  <c r="L192" i="3"/>
  <c r="K493" i="3"/>
  <c r="L189" i="3"/>
  <c r="L191" i="3" s="1"/>
  <c r="K348" i="3"/>
  <c r="K349" i="3" s="1"/>
  <c r="J376" i="3"/>
  <c r="L223" i="3"/>
  <c r="L241" i="3" s="1"/>
  <c r="K239" i="3"/>
  <c r="K244" i="3" s="1"/>
  <c r="K405" i="3" s="1"/>
  <c r="J507" i="3"/>
  <c r="L346" i="3"/>
  <c r="L348" i="3" s="1"/>
  <c r="L349" i="3" s="1"/>
  <c r="L384" i="3"/>
  <c r="L243" i="3"/>
  <c r="L511" i="3"/>
  <c r="L216" i="3"/>
  <c r="K374" i="3"/>
  <c r="K386" i="3" s="1"/>
  <c r="K389" i="3" s="1"/>
  <c r="K396" i="3" s="1"/>
  <c r="K366" i="3"/>
  <c r="L364" i="3"/>
  <c r="L394" i="3"/>
  <c r="K406" i="3"/>
  <c r="K191" i="3"/>
  <c r="H496" i="3"/>
  <c r="H491" i="3" s="1"/>
  <c r="Q84" i="3"/>
  <c r="N70" i="3"/>
  <c r="N53" i="3"/>
  <c r="N65" i="3"/>
  <c r="Q83" i="3"/>
  <c r="AU86" i="3" s="1"/>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I496" i="3"/>
  <c r="I491" i="3" s="1"/>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221" i="3" s="1"/>
  <c r="M242" i="3" s="1"/>
  <c r="M461" i="3"/>
  <c r="M433" i="3"/>
  <c r="M323" i="3"/>
  <c r="O243" i="4"/>
  <c r="M220" i="3"/>
  <c r="P229" i="4"/>
  <c r="M316" i="3"/>
  <c r="J385" i="3"/>
  <c r="J388" i="3" s="1"/>
  <c r="J435" i="3"/>
  <c r="J404" i="3"/>
  <c r="O51" i="3"/>
  <c r="N52" i="3"/>
  <c r="M531" i="3" l="1"/>
  <c r="N75" i="3"/>
  <c r="N76" i="3" s="1"/>
  <c r="M233" i="3"/>
  <c r="M234" i="3" s="1"/>
  <c r="M240" i="3" s="1"/>
  <c r="M245" i="3" s="1"/>
  <c r="H470" i="3"/>
  <c r="H473" i="3" s="1"/>
  <c r="H515" i="3" s="1"/>
  <c r="K23" i="5"/>
  <c r="L21" i="5"/>
  <c r="L22" i="5" s="1"/>
  <c r="N54" i="3"/>
  <c r="N233" i="3" s="1"/>
  <c r="H405" i="3"/>
  <c r="H246" i="3"/>
  <c r="H390" i="3" s="1"/>
  <c r="H393" i="3" s="1"/>
  <c r="H395" i="3" s="1"/>
  <c r="H397" i="3" s="1"/>
  <c r="H514" i="3" s="1"/>
  <c r="I437" i="3"/>
  <c r="K173" i="4"/>
  <c r="G390" i="3"/>
  <c r="G393" i="3" s="1"/>
  <c r="G395" i="3" s="1"/>
  <c r="H438" i="3" s="1"/>
  <c r="F444" i="3"/>
  <c r="F446" i="3" s="1"/>
  <c r="E444" i="3"/>
  <c r="E446" i="3" s="1"/>
  <c r="J239" i="3"/>
  <c r="J244" i="3" s="1"/>
  <c r="J405" i="3" s="1"/>
  <c r="J539" i="3"/>
  <c r="J541" i="3" s="1"/>
  <c r="O47" i="4"/>
  <c r="O53" i="4"/>
  <c r="O40" i="4"/>
  <c r="O39" i="4" s="1"/>
  <c r="O46" i="4" s="1"/>
  <c r="O52" i="4" s="1"/>
  <c r="I470" i="3"/>
  <c r="I473" i="3" s="1"/>
  <c r="I515" i="3" s="1"/>
  <c r="I246" i="3"/>
  <c r="I405" i="3"/>
  <c r="D328" i="3"/>
  <c r="D326" i="3"/>
  <c r="D327" i="3" s="1"/>
  <c r="D329" i="3"/>
  <c r="D330" i="3" s="1"/>
  <c r="M517" i="3"/>
  <c r="K509" i="3"/>
  <c r="M216" i="3"/>
  <c r="N36" i="3"/>
  <c r="E325" i="3" s="1"/>
  <c r="J373" i="3"/>
  <c r="J464" i="3" s="1"/>
  <c r="J460" i="3" s="1"/>
  <c r="L439" i="3"/>
  <c r="K437" i="3"/>
  <c r="L40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K390" i="3" s="1"/>
  <c r="K393" i="3" s="1"/>
  <c r="M189" i="3"/>
  <c r="M191" i="3" s="1"/>
  <c r="L365" i="3"/>
  <c r="M394" i="3"/>
  <c r="M384" i="3"/>
  <c r="M243" i="3"/>
  <c r="L366" i="3"/>
  <c r="L376" i="3" s="1"/>
  <c r="M309" i="3"/>
  <c r="M310" i="3" s="1"/>
  <c r="M311" i="3" s="1"/>
  <c r="K367" i="3"/>
  <c r="K372" i="3" s="1"/>
  <c r="K376" i="3"/>
  <c r="M192" i="3"/>
  <c r="K368" i="3"/>
  <c r="K487" i="3" s="1"/>
  <c r="M364" i="3"/>
  <c r="M365" i="3" s="1"/>
  <c r="M223" i="3"/>
  <c r="M241"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N221" i="3" s="1"/>
  <c r="N242" i="3" s="1"/>
  <c r="P188" i="4"/>
  <c r="J496" i="3"/>
  <c r="J491" i="3" s="1"/>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O75" i="3" l="1"/>
  <c r="O76" i="3" s="1"/>
  <c r="N531" i="3"/>
  <c r="M21" i="5"/>
  <c r="M22" i="5" s="1"/>
  <c r="H513" i="3"/>
  <c r="O54" i="3"/>
  <c r="O214" i="3" s="1"/>
  <c r="O215" i="3" s="1"/>
  <c r="L23" i="5"/>
  <c r="N214" i="3"/>
  <c r="N215" i="3" s="1"/>
  <c r="N216" i="3" s="1"/>
  <c r="K380" i="3"/>
  <c r="K383" i="3" s="1"/>
  <c r="H403" i="3"/>
  <c r="H444" i="3"/>
  <c r="H446" i="3" s="1"/>
  <c r="G397" i="3"/>
  <c r="G514" i="3" s="1"/>
  <c r="G513" i="3" s="1"/>
  <c r="G403" i="3"/>
  <c r="G438" i="3"/>
  <c r="I380" i="3"/>
  <c r="I383" i="3" s="1"/>
  <c r="I390" i="3"/>
  <c r="I393" i="3" s="1"/>
  <c r="J246" i="3"/>
  <c r="J470" i="3"/>
  <c r="J473" i="3" s="1"/>
  <c r="J515" i="3" s="1"/>
  <c r="J437" i="3"/>
  <c r="J444" i="3" s="1"/>
  <c r="J446" i="3" s="1"/>
  <c r="H474" i="3"/>
  <c r="H468" i="3" s="1"/>
  <c r="G474" i="3"/>
  <c r="G468" i="3" s="1"/>
  <c r="P47" i="4"/>
  <c r="P40" i="4"/>
  <c r="P39" i="4" s="1"/>
  <c r="P46" i="4" s="1"/>
  <c r="P52" i="4" s="1"/>
  <c r="P53" i="4"/>
  <c r="L375" i="3"/>
  <c r="N517" i="3"/>
  <c r="E329" i="3"/>
  <c r="E330" i="3" s="1"/>
  <c r="E328" i="3"/>
  <c r="K538" i="3"/>
  <c r="K540" i="3" s="1"/>
  <c r="K506" i="3"/>
  <c r="K530" i="3" s="1"/>
  <c r="K532" i="3" s="1"/>
  <c r="N189" i="3"/>
  <c r="N439" i="3" s="1"/>
  <c r="L507" i="3"/>
  <c r="K539" i="3"/>
  <c r="K541" i="3" s="1"/>
  <c r="E326" i="3"/>
  <c r="E327" i="3" s="1"/>
  <c r="O36" i="3"/>
  <c r="F325" i="3" s="1"/>
  <c r="L368" i="3"/>
  <c r="L487" i="3" s="1"/>
  <c r="M439" i="3"/>
  <c r="L367" i="3"/>
  <c r="L372" i="3" s="1"/>
  <c r="L404" i="3" s="1"/>
  <c r="L470" i="3"/>
  <c r="M366" i="3"/>
  <c r="M367" i="3" s="1"/>
  <c r="L437" i="3"/>
  <c r="N511" i="3"/>
  <c r="N223" i="3"/>
  <c r="N241" i="3" s="1"/>
  <c r="L246" i="3"/>
  <c r="L509" i="3"/>
  <c r="L380" i="3"/>
  <c r="L383" i="3" s="1"/>
  <c r="L390" i="3"/>
  <c r="L393" i="3" s="1"/>
  <c r="M406" i="3"/>
  <c r="N309" i="3"/>
  <c r="N310" i="3" s="1"/>
  <c r="N311" i="3" s="1"/>
  <c r="N243" i="3"/>
  <c r="N192" i="3"/>
  <c r="M235" i="3"/>
  <c r="M239" i="3" s="1"/>
  <c r="M244" i="3" s="1"/>
  <c r="M348" i="3"/>
  <c r="M349" i="3" s="1"/>
  <c r="J499" i="3"/>
  <c r="N394" i="3"/>
  <c r="M374" i="3"/>
  <c r="M386" i="3" s="1"/>
  <c r="M389" i="3" s="1"/>
  <c r="M396" i="3" s="1"/>
  <c r="M308" i="3"/>
  <c r="K483" i="3"/>
  <c r="K496" i="3"/>
  <c r="K491" i="3" s="1"/>
  <c r="K373" i="3"/>
  <c r="K464" i="3" s="1"/>
  <c r="K385" i="3"/>
  <c r="K388" i="3" s="1"/>
  <c r="K435" i="3"/>
  <c r="K404" i="3"/>
  <c r="N346" i="3"/>
  <c r="N348" i="3" s="1"/>
  <c r="N349" i="3" s="1"/>
  <c r="N234" i="3"/>
  <c r="N364" i="3"/>
  <c r="N366" i="3" s="1"/>
  <c r="S84" i="3"/>
  <c r="Q59" i="3"/>
  <c r="S83" i="3"/>
  <c r="AW86" i="3" s="1"/>
  <c r="P70" i="3"/>
  <c r="P53" i="3"/>
  <c r="P65" i="3"/>
  <c r="N20" i="5"/>
  <c r="N384" i="3"/>
  <c r="M380" i="3"/>
  <c r="M383" i="3" s="1"/>
  <c r="M390" i="3"/>
  <c r="M393" i="3" s="1"/>
  <c r="M509" i="3"/>
  <c r="N403" i="3"/>
  <c r="N438" i="3"/>
  <c r="O14" i="5"/>
  <c r="O340" i="3"/>
  <c r="O433" i="3"/>
  <c r="O518" i="3"/>
  <c r="O516" i="3"/>
  <c r="O492" i="3"/>
  <c r="R132" i="3"/>
  <c r="AV135" i="3" s="1"/>
  <c r="O221" i="3" s="1"/>
  <c r="O242"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M23" i="5" l="1"/>
  <c r="N21" i="5"/>
  <c r="N22" i="5" s="1"/>
  <c r="P75" i="3"/>
  <c r="P76" i="3" s="1"/>
  <c r="O531" i="3"/>
  <c r="O233" i="3"/>
  <c r="O234" i="3" s="1"/>
  <c r="O308" i="3" s="1"/>
  <c r="P54" i="3"/>
  <c r="P233" i="3" s="1"/>
  <c r="N240" i="3"/>
  <c r="N245" i="3" s="1"/>
  <c r="N380" i="3" s="1"/>
  <c r="N383" i="3" s="1"/>
  <c r="K395" i="3"/>
  <c r="K397" i="3" s="1"/>
  <c r="K514" i="3" s="1"/>
  <c r="J380" i="3"/>
  <c r="J383" i="3" s="1"/>
  <c r="J390" i="3"/>
  <c r="J393" i="3" s="1"/>
  <c r="G444" i="3"/>
  <c r="G446" i="3" s="1"/>
  <c r="I395" i="3"/>
  <c r="J445" i="3"/>
  <c r="J447" i="3" s="1"/>
  <c r="Q47" i="4"/>
  <c r="Q40" i="4"/>
  <c r="Q39" i="4" s="1"/>
  <c r="Q46" i="4" s="1"/>
  <c r="Q52" i="4" s="1"/>
  <c r="Q53" i="4"/>
  <c r="N347" i="3"/>
  <c r="N350" i="3" s="1"/>
  <c r="F329" i="3"/>
  <c r="F330" i="3" s="1"/>
  <c r="F328" i="3"/>
  <c r="O517" i="3"/>
  <c r="N406" i="3"/>
  <c r="N191" i="3"/>
  <c r="L385" i="3"/>
  <c r="L388" i="3" s="1"/>
  <c r="L395" i="3" s="1"/>
  <c r="L539" i="3"/>
  <c r="L541"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N365" i="3"/>
  <c r="N368" i="3" s="1"/>
  <c r="O192" i="3"/>
  <c r="O511" i="3"/>
  <c r="N374" i="3"/>
  <c r="N507" i="3" s="1"/>
  <c r="O346" i="3"/>
  <c r="O348" i="3" s="1"/>
  <c r="O349" i="3" s="1"/>
  <c r="M350" i="3"/>
  <c r="O243" i="3"/>
  <c r="N235" i="3"/>
  <c r="N239" i="3" s="1"/>
  <c r="N244" i="3" s="1"/>
  <c r="K445" i="3"/>
  <c r="K447" i="3" s="1"/>
  <c r="K444" i="3"/>
  <c r="K460" i="3"/>
  <c r="K473" i="3"/>
  <c r="O394" i="3"/>
  <c r="O364" i="3"/>
  <c r="O384" i="3"/>
  <c r="K499" i="3"/>
  <c r="N308" i="3"/>
  <c r="O216" i="3"/>
  <c r="O189" i="3"/>
  <c r="O191" i="3" s="1"/>
  <c r="M246" i="3"/>
  <c r="M470" i="3"/>
  <c r="M437" i="3"/>
  <c r="M405" i="3"/>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221" i="3" s="1"/>
  <c r="P242"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P214" i="3" l="1"/>
  <c r="P215" i="3" s="1"/>
  <c r="P216" i="3" s="1"/>
  <c r="O21" i="5"/>
  <c r="O22" i="5" s="1"/>
  <c r="Q75" i="3"/>
  <c r="Q76" i="3" s="1"/>
  <c r="N23" i="5"/>
  <c r="P531" i="3"/>
  <c r="N509" i="3"/>
  <c r="N539" i="3" s="1"/>
  <c r="N541" i="3" s="1"/>
  <c r="Q54" i="3"/>
  <c r="Q214" i="3" s="1"/>
  <c r="Q215" i="3" s="1"/>
  <c r="N390" i="3"/>
  <c r="N393" i="3" s="1"/>
  <c r="L474" i="3"/>
  <c r="L468"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P243" i="3"/>
  <c r="K515" i="3"/>
  <c r="K513" i="3" s="1"/>
  <c r="P346" i="3"/>
  <c r="P347" i="3" s="1"/>
  <c r="O406" i="3"/>
  <c r="O439" i="3"/>
  <c r="N470" i="3"/>
  <c r="N246" i="3"/>
  <c r="N437" i="3"/>
  <c r="N405" i="3"/>
  <c r="P438" i="3"/>
  <c r="P403" i="3"/>
  <c r="N385" i="3"/>
  <c r="N388" i="3" s="1"/>
  <c r="N435" i="3"/>
  <c r="N404" i="3"/>
  <c r="M496" i="3"/>
  <c r="M491" i="3" s="1"/>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221" i="3" s="1"/>
  <c r="Q242"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O23" i="5" l="1"/>
  <c r="P21" i="5"/>
  <c r="P22" i="5" s="1"/>
  <c r="N506" i="3"/>
  <c r="N530" i="3" s="1"/>
  <c r="N532" i="3" s="1"/>
  <c r="N538" i="3"/>
  <c r="N540" i="3" s="1"/>
  <c r="R75" i="3"/>
  <c r="R76" i="3" s="1"/>
  <c r="Q531" i="3"/>
  <c r="N395" i="3"/>
  <c r="N397" i="3" s="1"/>
  <c r="N514" i="3" s="1"/>
  <c r="Q233" i="3"/>
  <c r="Q234" i="3" s="1"/>
  <c r="Q308" i="3" s="1"/>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L476" i="3"/>
  <c r="O380" i="3"/>
  <c r="O383" i="3" s="1"/>
  <c r="O376" i="3"/>
  <c r="P366" i="3"/>
  <c r="P368" i="3" s="1"/>
  <c r="P487" i="3" s="1"/>
  <c r="M445" i="3"/>
  <c r="M447" i="3" s="1"/>
  <c r="R36" i="3"/>
  <c r="I325" i="3" s="1"/>
  <c r="H326" i="3"/>
  <c r="H327" i="3" s="1"/>
  <c r="Q384" i="3"/>
  <c r="Q192" i="3"/>
  <c r="Q189" i="3"/>
  <c r="Q439" i="3" s="1"/>
  <c r="O509" i="3"/>
  <c r="O368" i="3"/>
  <c r="O487" i="3" s="1"/>
  <c r="O375" i="3"/>
  <c r="Q511" i="3"/>
  <c r="Q346" i="3"/>
  <c r="O493" i="3"/>
  <c r="Q216" i="3"/>
  <c r="P240" i="3"/>
  <c r="P245" i="3" s="1"/>
  <c r="P509" i="3" s="1"/>
  <c r="P308" i="3"/>
  <c r="M499" i="3"/>
  <c r="P374" i="3"/>
  <c r="P507" i="3" s="1"/>
  <c r="P348" i="3"/>
  <c r="P349" i="3" s="1"/>
  <c r="Q243" i="3"/>
  <c r="Q364" i="3"/>
  <c r="Q365" i="3" s="1"/>
  <c r="P439" i="3"/>
  <c r="N460" i="3"/>
  <c r="N473" i="3"/>
  <c r="N515" i="3" s="1"/>
  <c r="P406" i="3"/>
  <c r="P239" i="3"/>
  <c r="P244" i="3" s="1"/>
  <c r="P493" i="3"/>
  <c r="N444" i="3"/>
  <c r="N446" i="3" s="1"/>
  <c r="N445" i="3"/>
  <c r="N447" i="3" s="1"/>
  <c r="Q223" i="3"/>
  <c r="Q241" i="3" s="1"/>
  <c r="O246" i="3"/>
  <c r="O470" i="3"/>
  <c r="O405" i="3"/>
  <c r="O437" i="3"/>
  <c r="Q20" i="5"/>
  <c r="N483" i="3"/>
  <c r="N496" i="3"/>
  <c r="N491" i="3" s="1"/>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21" i="3" s="1"/>
  <c r="R242"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S54" i="3" l="1"/>
  <c r="S214" i="3" s="1"/>
  <c r="S215" i="3" s="1"/>
  <c r="Q21" i="5"/>
  <c r="Q22" i="5" s="1"/>
  <c r="P23" i="5"/>
  <c r="N474" i="3"/>
  <c r="N468" i="3" s="1"/>
  <c r="N476" i="3" s="1"/>
  <c r="R531" i="3"/>
  <c r="R233" i="3"/>
  <c r="R234" i="3" s="1"/>
  <c r="R235" i="3" s="1"/>
  <c r="T47" i="4"/>
  <c r="T40" i="4"/>
  <c r="T39" i="4" s="1"/>
  <c r="T46" i="4" s="1"/>
  <c r="T52" i="4" s="1"/>
  <c r="T53" i="4"/>
  <c r="O538" i="3"/>
  <c r="O540" i="3" s="1"/>
  <c r="M468" i="3"/>
  <c r="M476" i="3" s="1"/>
  <c r="I329" i="3"/>
  <c r="I330" i="3" s="1"/>
  <c r="I328" i="3"/>
  <c r="R517" i="3"/>
  <c r="P367" i="3"/>
  <c r="P372" i="3" s="1"/>
  <c r="P435" i="3" s="1"/>
  <c r="O373" i="3"/>
  <c r="O464" i="3" s="1"/>
  <c r="O460" i="3" s="1"/>
  <c r="O395" i="3"/>
  <c r="O397" i="3" s="1"/>
  <c r="O514" i="3" s="1"/>
  <c r="R192"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23" i="3"/>
  <c r="R241" i="3" s="1"/>
  <c r="R394" i="3"/>
  <c r="R216" i="3"/>
  <c r="R511" i="3"/>
  <c r="R189" i="3"/>
  <c r="R439" i="3" s="1"/>
  <c r="R346" i="3"/>
  <c r="R348" i="3" s="1"/>
  <c r="Q240" i="3"/>
  <c r="Q245" i="3" s="1"/>
  <c r="Q509" i="3" s="1"/>
  <c r="P350" i="3"/>
  <c r="P373" i="3" s="1"/>
  <c r="P464" i="3" s="1"/>
  <c r="P460" i="3" s="1"/>
  <c r="N513" i="3"/>
  <c r="R364" i="3"/>
  <c r="R365" i="3" s="1"/>
  <c r="T75" i="3"/>
  <c r="T76" i="3" s="1"/>
  <c r="W83" i="3"/>
  <c r="BA86" i="3" s="1"/>
  <c r="W84" i="3"/>
  <c r="U59" i="3"/>
  <c r="T65" i="3"/>
  <c r="T53" i="3"/>
  <c r="T70" i="3"/>
  <c r="R20" i="5"/>
  <c r="N499" i="3"/>
  <c r="O483" i="3"/>
  <c r="O496" i="3"/>
  <c r="O491" i="3" s="1"/>
  <c r="R403" i="3"/>
  <c r="P496" i="3"/>
  <c r="P491" i="3" s="1"/>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P470" i="3"/>
  <c r="P246" i="3"/>
  <c r="P437" i="3"/>
  <c r="P405"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O444" i="3"/>
  <c r="O446" i="3" s="1"/>
  <c r="O445" i="3"/>
  <c r="O447" i="3" s="1"/>
  <c r="P506" i="3"/>
  <c r="P530" i="3" s="1"/>
  <c r="P532" i="3" s="1"/>
  <c r="P538" i="3"/>
  <c r="P540" i="3" s="1"/>
  <c r="U51" i="3"/>
  <c r="T52" i="3"/>
  <c r="S233" i="3" l="1"/>
  <c r="T54" i="3"/>
  <c r="R21" i="5"/>
  <c r="R22" i="5" s="1"/>
  <c r="Q23" i="5"/>
  <c r="S517" i="3"/>
  <c r="U47" i="4"/>
  <c r="U53" i="4"/>
  <c r="U40" i="4"/>
  <c r="U39" i="4" s="1"/>
  <c r="U46" i="4" s="1"/>
  <c r="U52" i="4" s="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Q376" i="3"/>
  <c r="Q367" i="3"/>
  <c r="Q372" i="3" s="1"/>
  <c r="Q435" i="3" s="1"/>
  <c r="R308" i="3"/>
  <c r="R406" i="3"/>
  <c r="R191" i="3"/>
  <c r="R493" i="3"/>
  <c r="O499" i="3"/>
  <c r="R239" i="3"/>
  <c r="R244" i="3" s="1"/>
  <c r="R470" i="3" s="1"/>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Q470" i="3"/>
  <c r="Q246" i="3"/>
  <c r="Q437" i="3"/>
  <c r="Q40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R23" i="5" l="1"/>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4" i="3"/>
  <c r="Q446"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U517" i="3" l="1"/>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395" i="3"/>
  <c r="R474" i="3" s="1"/>
  <c r="R404" i="3"/>
  <c r="R407" i="3" s="1"/>
  <c r="R435" i="3"/>
  <c r="R436" i="3" s="1"/>
  <c r="Q513" i="3"/>
  <c r="T22" i="5"/>
  <c r="T23" i="5" s="1"/>
  <c r="R473" i="3"/>
  <c r="R515" i="3" s="1"/>
  <c r="R460" i="3"/>
  <c r="R506" i="3"/>
  <c r="R530" i="3" s="1"/>
  <c r="R532" i="3" s="1"/>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R538" i="3"/>
  <c r="R540" i="3" s="1"/>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V517" i="3" l="1"/>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W517" i="3" l="1"/>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V386" i="3" l="1"/>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Y517" i="3" l="1"/>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AB47" i="4" l="1"/>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21"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C47" i="4" l="1"/>
  <c r="AC40" i="4"/>
  <c r="AC39" i="4" s="1"/>
  <c r="AC46" i="4" s="1"/>
  <c r="AC52" i="4" s="1"/>
  <c r="AC53" i="4"/>
  <c r="W435" i="3"/>
  <c r="W445" i="3" s="1"/>
  <c r="W447" i="3" s="1"/>
  <c r="W385" i="3"/>
  <c r="W388" i="3" s="1"/>
  <c r="W395" i="3" s="1"/>
  <c r="W397" i="3" s="1"/>
  <c r="W514" i="3" s="1"/>
  <c r="W513" i="3" s="1"/>
  <c r="Y376" i="3"/>
  <c r="Y368" i="3"/>
  <c r="Y487" i="3" s="1"/>
  <c r="X404" i="3"/>
  <c r="Y507" i="3"/>
  <c r="W444" i="3"/>
  <c r="W446" i="3" s="1"/>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AA223" i="3"/>
  <c r="AA241" i="3" s="1"/>
  <c r="Y509" i="3"/>
  <c r="AA243" i="3"/>
  <c r="AA364" i="3"/>
  <c r="AA366" i="3" s="1"/>
  <c r="AA367" i="3" s="1"/>
  <c r="AA384" i="3"/>
  <c r="AA242"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BJ86" i="3" s="1"/>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221" i="3" s="1"/>
  <c r="AB242"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AD47" i="4" l="1"/>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BK86" i="3" s="1"/>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Y473" i="3" l="1"/>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BL86" i="3" s="1"/>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C191" i="3" l="1"/>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BM86" i="3" s="1"/>
  <c r="AG59" i="3"/>
  <c r="AF65" i="3"/>
  <c r="AI84" i="3"/>
  <c r="AG51" i="3"/>
  <c r="AF52" i="3"/>
  <c r="AG47" i="4" l="1"/>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BN86" i="3" s="1"/>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F221"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C373" i="3" l="1"/>
  <c r="AC464" i="3" s="1"/>
  <c r="AH47" i="4"/>
  <c r="AH53" i="4"/>
  <c r="AH40" i="4"/>
  <c r="AH39" i="4" s="1"/>
  <c r="AH46" i="4" s="1"/>
  <c r="AH52" i="4" s="1"/>
  <c r="AB397" i="3"/>
  <c r="AB514" i="3" s="1"/>
  <c r="AB513" i="3" s="1"/>
  <c r="AB407" i="3"/>
  <c r="AE366" i="3"/>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D350" i="3"/>
  <c r="AD373" i="3" s="1"/>
  <c r="AD464" i="3" s="1"/>
  <c r="AF242" i="3"/>
  <c r="AF189" i="3"/>
  <c r="AB499" i="3"/>
  <c r="AD470" i="3"/>
  <c r="AD437" i="3"/>
  <c r="AD246" i="3"/>
  <c r="AD405" i="3"/>
  <c r="AC460" i="3"/>
  <c r="AD487" i="3"/>
  <c r="AE375" i="3"/>
  <c r="AE368"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I47" i="4" l="1"/>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G242" i="3"/>
  <c r="AG234" i="3"/>
  <c r="AG438" i="3"/>
  <c r="AG192" i="3"/>
  <c r="AE487"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G439" i="3" l="1"/>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G460" i="3" l="1"/>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D483" i="3"/>
  <c r="D499" i="3" s="1"/>
  <c r="D500" i="3" s="1"/>
  <c r="E48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D534" i="3"/>
  <c r="AS36" i="3"/>
  <c r="AR36" i="3"/>
  <c r="D543" i="3" l="1"/>
  <c r="E295" i="4" s="1"/>
  <c r="D478" i="3"/>
  <c r="E293" i="4" s="1"/>
  <c r="D501" i="3"/>
  <c r="E294" i="4" s="1"/>
</calcChain>
</file>

<file path=xl/sharedStrings.xml><?xml version="1.0" encoding="utf-8"?>
<sst xmlns="http://schemas.openxmlformats.org/spreadsheetml/2006/main" count="2981" uniqueCount="1057">
  <si>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</si>
  <si>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</si>
  <si>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</si>
  <si>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</si>
  <si>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</si>
  <si>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</si>
  <si>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</si>
  <si>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</si>
  <si>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</si>
  <si>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</si>
  <si>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</si>
  <si>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</si>
  <si>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</si>
  <si>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</si>
  <si>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</si>
  <si>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</si>
  <si>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</si>
  <si>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</si>
  <si>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</si>
  <si>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</si>
  <si>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</si>
  <si>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</si>
  <si>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</si>
  <si>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</si>
  <si>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</si>
  <si>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</si>
  <si>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</si>
  <si>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</si>
  <si>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</si>
  <si>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</si>
  <si>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</si>
  <si>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</si>
  <si>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</si>
  <si>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</si>
  <si>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</si>
  <si>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</si>
  <si>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</si>
  <si>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</si>
  <si>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</si>
  <si>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</si>
  <si>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</si>
  <si>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</si>
  <si>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</si>
  <si>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</si>
  <si>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</si>
  <si>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</si>
  <si>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</si>
  <si>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</si>
  <si>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</si>
  <si>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</si>
  <si>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</si>
  <si>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</si>
  <si>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</si>
  <si>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</si>
  <si>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</si>
  <si>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</si>
  <si>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</si>
  <si>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</si>
  <si>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</si>
  <si>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</si>
  <si>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</si>
  <si>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</si>
  <si>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</si>
  <si>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</si>
  <si>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</si>
  <si>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</si>
  <si>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</si>
  <si>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</si>
  <si>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</si>
  <si>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</si>
  <si>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</si>
  <si>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</si>
  <si>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</si>
  <si>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</si>
  <si>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</si>
  <si>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</si>
  <si>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</si>
  <si>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</si>
  <si>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</si>
  <si>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</si>
  <si>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</si>
  <si>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</si>
  <si>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</si>
  <si>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</si>
  <si>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</si>
  <si>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</si>
  <si>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</si>
  <si>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</si>
  <si>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</si>
  <si>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</si>
  <si>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</si>
  <si>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</si>
  <si>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</si>
  <si>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</si>
  <si>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</si>
  <si>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</si>
  <si>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</si>
  <si>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</si>
  <si>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</si>
  <si>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</si>
  <si>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</si>
  <si>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</si>
  <si>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</si>
  <si>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</si>
  <si>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</si>
  <si>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</si>
  <si>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</si>
  <si>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</si>
  <si>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</si>
  <si>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</si>
  <si>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</si>
  <si>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</si>
  <si>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</si>
  <si>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</si>
  <si>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</si>
  <si>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</si>
  <si>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</si>
  <si>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</si>
  <si>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</si>
  <si>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</si>
  <si>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</si>
  <si>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</si>
  <si>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</si>
  <si>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</si>
  <si>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</si>
  <si>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</si>
  <si>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</si>
  <si>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</si>
  <si>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</si>
  <si>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</si>
  <si>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</si>
  <si>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</si>
  <si>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</si>
  <si>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</si>
  <si>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</si>
  <si>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</si>
  <si>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</si>
  <si>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</si>
  <si>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</si>
  <si>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</si>
  <si>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</si>
  <si>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</si>
  <si>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</si>
  <si>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</si>
  <si>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</si>
  <si>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</si>
  <si>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</si>
  <si>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</si>
  <si>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</si>
  <si>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</si>
  <si>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</si>
  <si>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</si>
  <si>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</si>
  <si>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</si>
  <si>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</si>
  <si>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</si>
  <si>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</si>
  <si>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</si>
  <si>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</si>
  <si>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</si>
  <si>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</si>
  <si>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</si>
  <si>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</si>
  <si>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</si>
  <si>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</si>
  <si>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</si>
  <si>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</si>
  <si>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</si>
  <si>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</si>
  <si>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</si>
  <si>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</si>
  <si>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</si>
  <si>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</si>
  <si>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</si>
  <si>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</si>
  <si>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</si>
  <si>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</si>
  <si>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</si>
  <si>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</si>
  <si>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</si>
  <si>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</si>
  <si>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</si>
  <si>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</si>
  <si>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</si>
  <si>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</si>
  <si>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</si>
  <si>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</si>
  <si>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</si>
  <si>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</si>
  <si>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</si>
  <si>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</si>
  <si>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</si>
  <si>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</si>
  <si>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</si>
  <si>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</si>
  <si>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</si>
  <si>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</si>
  <si>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</si>
  <si>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</si>
  <si>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</si>
  <si>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</si>
  <si>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</si>
  <si>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</si>
  <si>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</si>
  <si>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</si>
  <si>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</si>
  <si>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</si>
  <si>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</si>
  <si>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</si>
  <si>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</si>
  <si>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</si>
  <si>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</si>
  <si>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</si>
  <si>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</si>
  <si>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</si>
  <si>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</si>
  <si>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</si>
  <si>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</si>
  <si>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</si>
  <si>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</si>
  <si>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</si>
  <si>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</si>
  <si>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</si>
  <si>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</si>
  <si>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</si>
  <si>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</si>
  <si>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</si>
  <si>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</si>
  <si>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</si>
  <si>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</si>
  <si>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</si>
  <si>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</si>
  <si>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</si>
  <si>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</si>
  <si>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</si>
  <si>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</si>
  <si>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</si>
  <si>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</si>
  <si>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</si>
  <si>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</si>
  <si>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</si>
  <si>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</si>
  <si>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</si>
  <si>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</si>
  <si>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</si>
  <si>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</si>
  <si>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</si>
  <si>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</si>
  <si>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</si>
  <si>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</si>
  <si>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</si>
  <si>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</si>
  <si>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</si>
  <si>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</si>
  <si>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</si>
  <si>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</si>
  <si>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</si>
  <si>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</si>
  <si>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</si>
  <si>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</si>
  <si>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</si>
  <si>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</si>
  <si>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</si>
  <si>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</si>
  <si>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</si>
  <si>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</si>
  <si>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</si>
  <si>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</si>
  <si>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</si>
  <si>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</si>
  <si>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</si>
  <si>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</si>
  <si>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</si>
  <si>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</si>
  <si>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</si>
  <si>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</si>
  <si>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</si>
  <si>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</si>
  <si>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</si>
  <si>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</si>
  <si>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</si>
  <si>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</si>
  <si>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</si>
  <si>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</si>
  <si>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</si>
  <si>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</si>
  <si>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</si>
  <si>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</si>
  <si>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</si>
  <si>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</si>
  <si>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</si>
  <si>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</si>
  <si>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</si>
  <si>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</si>
  <si>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</si>
  <si>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</si>
  <si>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</si>
  <si>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</si>
  <si>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</si>
  <si>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</si>
  <si>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</si>
  <si>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</si>
  <si>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</si>
  <si>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</si>
  <si>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</si>
  <si>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</si>
  <si>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</si>
  <si>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</si>
  <si>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</si>
  <si>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</si>
  <si>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</si>
  <si>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</si>
  <si>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</si>
  <si>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</si>
  <si>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</si>
  <si>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</si>
  <si>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</si>
  <si>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</si>
  <si>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</si>
  <si>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</si>
  <si>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</si>
  <si>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</si>
  <si>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</si>
  <si>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</si>
  <si>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</si>
  <si>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</si>
  <si>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</si>
  <si>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</si>
  <si>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</si>
  <si>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</si>
  <si>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</si>
  <si>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</si>
  <si>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</si>
  <si>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</si>
  <si>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</si>
  <si>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</si>
  <si>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</si>
  <si>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</si>
  <si>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</si>
  <si>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</si>
  <si>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</si>
  <si>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</si>
  <si>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</si>
  <si>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</si>
  <si>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</si>
  <si>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</si>
  <si>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</si>
  <si>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</si>
  <si>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</si>
  <si>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</si>
  <si>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</si>
  <si>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</si>
  <si>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</si>
  <si>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</si>
  <si>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</si>
  <si>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</si>
  <si>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</si>
  <si>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</si>
  <si>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</si>
  <si>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</si>
  <si>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</si>
  <si>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</si>
  <si>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</si>
  <si>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</si>
  <si>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</si>
  <si>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</si>
  <si>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</si>
  <si>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</si>
  <si>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</si>
  <si>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</si>
  <si>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</si>
  <si>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</si>
  <si>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</si>
  <si>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</si>
  <si>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</si>
  <si>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</si>
  <si>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</si>
  <si>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</si>
  <si>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</si>
  <si>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</si>
  <si>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</si>
  <si>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</si>
  <si>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</si>
  <si>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</si>
  <si>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</si>
  <si>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</si>
  <si>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</si>
  <si>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</si>
  <si>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</si>
  <si>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</si>
  <si>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</si>
  <si>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</si>
  <si>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</si>
  <si>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</si>
  <si>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</si>
  <si>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</si>
  <si>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</si>
  <si>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</si>
  <si>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</si>
  <si>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</si>
  <si>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</si>
  <si>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</si>
  <si>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</si>
  <si>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</si>
  <si>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</si>
  <si>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</si>
  <si>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</si>
  <si>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</si>
  <si>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</si>
  <si>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</si>
  <si>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</si>
  <si>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</si>
  <si>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</si>
  <si>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</si>
  <si>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</si>
  <si>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</si>
  <si>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</si>
  <si>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</si>
  <si>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</si>
  <si>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</si>
  <si>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</si>
  <si>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</si>
  <si>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</si>
  <si>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</si>
  <si>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</si>
  <si>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</si>
  <si>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</si>
  <si>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</si>
  <si>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</si>
  <si>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</si>
  <si>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</si>
  <si>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</si>
  <si>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</si>
  <si>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</si>
  <si>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</si>
  <si>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</si>
  <si>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</si>
  <si>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</si>
  <si>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</si>
  <si>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</si>
  <si>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</si>
  <si>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</si>
  <si>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</si>
  <si>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</si>
  <si>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</si>
  <si>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</si>
  <si>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</si>
  <si>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</si>
  <si>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</si>
  <si>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</si>
  <si>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</si>
  <si>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</si>
  <si>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</si>
  <si>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</si>
  <si>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</si>
  <si>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</si>
  <si>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</si>
  <si>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</si>
  <si>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</si>
  <si>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</si>
  <si>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</si>
  <si>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</si>
  <si>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</si>
  <si>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</si>
  <si>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</si>
  <si>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</si>
  <si>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</si>
  <si>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</si>
  <si>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</si>
  <si>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</si>
  <si>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</si>
  <si>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</si>
  <si>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</si>
  <si>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</si>
  <si>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</si>
  <si>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</si>
  <si>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</si>
  <si>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</si>
  <si>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</si>
  <si>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</si>
  <si>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</si>
  <si>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</si>
  <si>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</si>
  <si>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</si>
  <si>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</si>
  <si>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</si>
  <si>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</si>
  <si>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</si>
  <si>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</si>
  <si>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</si>
  <si>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</si>
  <si>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</si>
  <si>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</si>
  <si>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</si>
  <si>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</si>
  <si>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</si>
  <si>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</si>
  <si>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</si>
  <si>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</si>
  <si>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</si>
  <si>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</si>
  <si>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</si>
  <si>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</si>
  <si>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</si>
  <si>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</si>
  <si>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</si>
  <si>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</si>
  <si>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</si>
  <si>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</si>
  <si>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</si>
  <si>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</si>
  <si>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</si>
  <si>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</si>
  <si>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</si>
  <si>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</si>
  <si>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</si>
  <si>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</si>
  <si>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</si>
  <si>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</si>
  <si>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</si>
  <si>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</si>
  <si>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</si>
  <si>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</si>
  <si>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</si>
  <si>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</si>
  <si>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</si>
  <si>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</si>
  <si>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</si>
  <si>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</si>
  <si>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</si>
  <si>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</si>
  <si>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</si>
  <si>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</si>
  <si>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</si>
  <si>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</si>
  <si>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</si>
  <si>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</si>
  <si>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</si>
  <si>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</si>
  <si>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</si>
  <si>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</si>
  <si>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</si>
  <si>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</si>
  <si>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</si>
  <si>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</si>
  <si>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</si>
  <si>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</si>
  <si>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</si>
  <si>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</si>
  <si>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</si>
  <si>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</si>
  <si>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</si>
  <si>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</si>
  <si>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</si>
  <si>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</si>
  <si>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</si>
  <si>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</si>
  <si>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</si>
  <si>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</si>
  <si>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</si>
  <si>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</si>
  <si>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</si>
  <si>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</si>
  <si>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</si>
  <si>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</si>
  <si>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</si>
  <si>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</si>
  <si>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</si>
  <si>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</si>
  <si>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</si>
  <si>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</si>
  <si>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</si>
  <si>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</si>
  <si>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</si>
  <si>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</si>
  <si>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</si>
  <si>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</si>
  <si>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</si>
  <si>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</si>
  <si>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</si>
  <si>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</si>
  <si>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</si>
  <si>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</si>
  <si>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</si>
  <si>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</si>
  <si>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</si>
  <si>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</si>
  <si>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</si>
  <si>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</si>
  <si>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</si>
  <si>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</si>
  <si>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</si>
  <si>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</si>
  <si>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</si>
  <si>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</si>
  <si>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</si>
  <si>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</si>
  <si>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</si>
  <si>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</si>
  <si>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</si>
  <si>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</si>
  <si>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</si>
  <si>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</si>
  <si>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</si>
  <si>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</si>
  <si>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</si>
  <si>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</si>
  <si>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</si>
  <si>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</si>
  <si>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</si>
  <si>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</si>
  <si>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</si>
  <si>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</si>
  <si>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</si>
  <si>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</si>
  <si>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</si>
  <si>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</si>
  <si>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</si>
  <si>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</si>
  <si>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</si>
  <si>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</si>
  <si>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</si>
  <si>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</si>
  <si>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</si>
  <si>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</si>
  <si>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</si>
  <si>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</si>
  <si>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</si>
  <si>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</si>
  <si>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</si>
  <si>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</si>
  <si>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</si>
  <si>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</si>
  <si>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</si>
  <si>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</si>
  <si>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</si>
  <si>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</si>
  <si>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</si>
  <si>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</si>
  <si>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</si>
  <si>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</si>
  <si>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</si>
  <si>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</si>
  <si>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</si>
  <si>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</si>
  <si>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</si>
  <si>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</si>
  <si>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</si>
  <si>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</si>
  <si>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</si>
  <si>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</si>
  <si>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</si>
  <si>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</si>
  <si>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</si>
  <si>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</si>
  <si>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</si>
  <si>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</si>
  <si>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</si>
  <si>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</si>
  <si>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</si>
  <si>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</si>
  <si>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</si>
  <si>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</si>
  <si>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</si>
  <si>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</si>
  <si>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</si>
  <si>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</si>
  <si>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</si>
  <si>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</si>
  <si>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</si>
  <si>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</si>
  <si>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</si>
  <si>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</si>
  <si>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</si>
  <si>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</si>
  <si>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</si>
  <si>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</si>
  <si>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</si>
  <si>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</si>
  <si>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</si>
  <si>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</si>
  <si>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</si>
  <si>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</si>
  <si>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</si>
  <si>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</si>
  <si>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</si>
  <si>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</si>
  <si>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</si>
  <si>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</si>
  <si>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</si>
  <si>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</si>
  <si>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</si>
  <si>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</si>
  <si>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</si>
  <si>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</si>
  <si>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</si>
  <si>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</si>
  <si>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</si>
  <si>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</si>
  <si>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</si>
  <si>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</si>
  <si>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</si>
  <si>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</si>
  <si>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</si>
  <si>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</si>
  <si>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</si>
  <si>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</si>
  <si>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</si>
  <si>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</si>
  <si>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</si>
  <si>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</si>
  <si>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</si>
  <si>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</si>
  <si>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</si>
  <si>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</si>
  <si>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</si>
  <si>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</si>
  <si>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</si>
  <si>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</si>
  <si>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</si>
  <si>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</si>
  <si>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</si>
  <si>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</si>
  <si>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</si>
  <si>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</si>
  <si>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</si>
  <si>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</si>
  <si>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</si>
  <si>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</si>
  <si>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</si>
  <si>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</si>
  <si>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</si>
  <si>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</si>
  <si>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</si>
  <si>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</si>
  <si>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</si>
  <si>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</si>
  <si>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</si>
  <si>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</si>
  <si>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</si>
  <si>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</si>
  <si>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</si>
  <si>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</si>
  <si>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</si>
  <si>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</si>
  <si>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</si>
  <si>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</si>
  <si>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</si>
  <si>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</si>
  <si>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</si>
  <si>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</si>
  <si>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</si>
  <si>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</si>
  <si>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</si>
  <si>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</si>
  <si>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</si>
  <si>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</si>
  <si>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</si>
  <si>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</si>
  <si>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</si>
  <si>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</si>
  <si>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</si>
  <si>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</si>
  <si>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</si>
  <si>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</si>
  <si>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</si>
  <si>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</si>
  <si>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</si>
  <si>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</si>
  <si>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</si>
  <si>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</si>
  <si>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</si>
  <si>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</si>
  <si>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</si>
  <si>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</si>
  <si>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</si>
  <si>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</si>
  <si>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</si>
  <si>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</si>
  <si>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</si>
  <si>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</si>
  <si>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</si>
  <si>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</si>
  <si>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</si>
  <si>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</si>
  <si>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</si>
  <si>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</si>
  <si>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</si>
  <si>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</si>
  <si>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</si>
  <si>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</si>
  <si>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</si>
  <si>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</si>
  <si>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</si>
  <si>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</si>
  <si>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</si>
  <si>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</si>
  <si>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</si>
  <si>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</si>
  <si>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</si>
  <si>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</si>
  <si>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</si>
  <si>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</si>
  <si>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</si>
  <si>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</si>
  <si>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</si>
  <si>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</si>
  <si>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</si>
  <si>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</si>
  <si>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</si>
  <si>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</si>
  <si>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</si>
  <si>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</si>
  <si>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</si>
  <si>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</si>
  <si>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</si>
  <si>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</si>
  <si>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</si>
  <si>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</si>
  <si>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</si>
  <si>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</si>
  <si>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</si>
  <si>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</si>
  <si>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</si>
  <si>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</si>
  <si>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</si>
  <si>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</si>
  <si>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</si>
  <si>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</si>
  <si>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</si>
  <si>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</si>
  <si>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</si>
  <si>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</si>
  <si>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</si>
  <si>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</si>
  <si>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</si>
  <si>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</si>
  <si>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</si>
  <si>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</si>
  <si>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</si>
  <si>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</si>
  <si>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</si>
  <si>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</si>
  <si>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</si>
  <si>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</si>
  <si>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</si>
  <si>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</si>
  <si>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</si>
  <si>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</si>
  <si>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</si>
  <si>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</si>
  <si>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</si>
  <si>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</si>
  <si>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</si>
  <si>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</si>
  <si>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</si>
  <si>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</si>
  <si>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</si>
  <si>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</si>
  <si>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</si>
  <si>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</si>
  <si>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</si>
  <si>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</si>
  <si>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</si>
  <si>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</si>
  <si>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</si>
  <si>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</si>
  <si>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</si>
  <si>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</si>
  <si>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</si>
  <si>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</si>
  <si>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</si>
  <si>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</si>
  <si>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</si>
  <si>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</si>
  <si>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</si>
  <si>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</si>
  <si>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</si>
  <si>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</si>
  <si>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</si>
  <si>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</si>
  <si>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</si>
  <si>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</si>
  <si>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</si>
  <si>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</si>
  <si>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</si>
  <si>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</si>
  <si>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</si>
  <si>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</si>
  <si>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</si>
  <si>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</si>
  <si>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</si>
  <si>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</si>
  <si>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</si>
  <si>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</si>
  <si>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</si>
  <si>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</si>
  <si>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</si>
  <si>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</si>
  <si>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</si>
  <si>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</si>
  <si>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</si>
  <si>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</si>
  <si>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</si>
  <si>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</si>
  <si>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</si>
  <si>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</si>
  <si>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</si>
  <si>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</si>
  <si>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</si>
  <si>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</si>
  <si>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</si>
  <si>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</si>
  <si>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</si>
  <si>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</si>
  <si>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</si>
  <si>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</si>
  <si>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</si>
  <si>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</si>
  <si>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</si>
  <si>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</si>
  <si>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</si>
  <si>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</si>
  <si>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</si>
  <si>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</si>
  <si>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</si>
  <si>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</si>
  <si>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</si>
  <si>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</si>
  <si>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</si>
  <si>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</si>
  <si>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</si>
  <si>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</si>
  <si>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</si>
  <si>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</si>
  <si>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</si>
  <si>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</si>
  <si>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</si>
  <si>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</si>
  <si>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</si>
  <si>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</si>
  <si>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</si>
  <si>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</si>
  <si>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</si>
  <si>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</si>
  <si>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</si>
  <si>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</si>
  <si>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</si>
  <si>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</si>
  <si>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</si>
  <si>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</si>
  <si>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</si>
  <si>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</si>
  <si>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</si>
  <si>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</si>
  <si>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</si>
  <si>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</si>
  <si>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</si>
  <si>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</si>
  <si>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</si>
  <si>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</si>
  <si>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</si>
  <si>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</si>
  <si>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</si>
  <si>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</si>
  <si>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</si>
  <si>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</si>
  <si>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</si>
  <si>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</si>
  <si>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</si>
  <si>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</si>
  <si>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</si>
  <si>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</si>
  <si>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</si>
  <si>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</si>
  <si>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</si>
  <si>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</si>
  <si>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</si>
  <si>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</si>
  <si>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</si>
  <si>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</si>
  <si>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</si>
  <si>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</si>
  <si>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</si>
  <si>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</si>
  <si>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</si>
  <si>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</si>
  <si>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</si>
  <si>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</si>
  <si>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</si>
  <si>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</si>
  <si>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</si>
  <si>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</si>
  <si>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</si>
  <si>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</si>
  <si>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</si>
  <si>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</si>
  <si>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</si>
  <si>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</si>
  <si>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</si>
  <si>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</si>
  <si>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</si>
  <si>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</si>
  <si>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</si>
  <si>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</si>
  <si>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</si>
  <si>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</si>
  <si>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</si>
  <si>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</si>
  <si>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</si>
  <si>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</si>
  <si>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</si>
  <si>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</si>
  <si>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</si>
  <si>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</si>
  <si>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</si>
  <si>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</si>
  <si>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</si>
  <si>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</si>
  <si>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</si>
  <si>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</si>
  <si>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</si>
  <si>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</si>
  <si>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</si>
  <si>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</si>
  <si>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</si>
  <si>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</si>
  <si>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</si>
  <si>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</si>
  <si>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</si>
  <si>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</si>
  <si>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</si>
  <si>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</si>
  <si>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</si>
  <si>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</si>
  <si>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</si>
  <si>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</si>
  <si>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</si>
  <si>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</si>
  <si>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</si>
  <si>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</si>
  <si>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</si>
  <si>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</si>
  <si>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</si>
  <si>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</si>
  <si>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</si>
  <si>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</si>
  <si>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</si>
  <si>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</si>
  <si>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</si>
  <si>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</si>
  <si>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</si>
  <si>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</si>
  <si>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Aktualizacja UMWL - 12 luty 2026 roku</t>
  </si>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</sst>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3">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16" fillId="16" borderId="0" xfId="0" applyFont="1" applyFill="1" applyAlignment="1">
      <alignment horizontal="left" vertical="top"/>
    </xf>
    <xf numFmtId="0" fontId="16" fillId="16" borderId="22" xfId="0" applyFont="1" applyFill="1" applyBorder="1" applyAlignment="1">
      <alignment horizontal="left" vertical="top"/>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xf numFmtId="0" fontId="11" fillId="7" borderId="2"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0" fontId="11" fillId="7" borderId="11"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1" xfId="0" applyFont="1" applyFill="1" applyBorder="1" applyAlignment="1">
      <alignment horizontal="center" vertical="center" wrapText="1"/>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0" fillId="9" borderId="3" xfId="0" applyFill="1" applyBorder="1"/>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49" fontId="11" fillId="9" borderId="3" xfId="0" applyNumberFormat="1" applyFont="1" applyFill="1" applyBorder="1" applyAlignment="1">
      <alignment horizontal="right" vertical="center" wrapText="1"/>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97"/>
  <sheetViews>
    <sheetView tabSelected="1" topLeftCell="C1" zoomScaleNormal="100" workbookViewId="0">
      <pane ySplit="1" topLeftCell="A2" activePane="bottomLeft" state="frozen"/>
      <selection pane="bottomLeft" activeCell="E4" sqref="E4:O4"/>
    </sheetView>
  </sheetViews>
  <sheetFormatPr defaultColWidth="0" defaultRowHeight="12.75" zeroHeight="1" outlineLevelCol="1"/>
  <cols>
    <col min="1" max="1" width="107.140625" style="161" hidden="1" customWidth="1" outlineLevel="1"/>
    <col min="2" max="2" width="2" style="751"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2" t="s">
        <v>1026</v>
      </c>
      <c r="B1" s="750" t="s">
        <v>1037</v>
      </c>
      <c r="C1" s="805" t="s">
        <v>1024</v>
      </c>
      <c r="D1" s="806"/>
      <c r="E1" s="817" t="s">
        <v>1002</v>
      </c>
      <c r="F1" s="818"/>
      <c r="G1" s="818"/>
      <c r="H1" s="818"/>
      <c r="I1" s="818"/>
      <c r="J1" s="818"/>
      <c r="K1" s="818"/>
      <c r="L1" s="818"/>
      <c r="M1" s="818"/>
      <c r="N1" s="818"/>
      <c r="O1" s="819"/>
      <c r="P1" s="767"/>
      <c r="Q1" s="768"/>
      <c r="R1" s="768"/>
      <c r="S1" s="769"/>
    </row>
    <row r="2" spans="1:38" s="607" customFormat="1" ht="24">
      <c r="A2" s="605" t="s">
        <v>54</v>
      </c>
      <c r="B2" s="750" t="s">
        <v>1004</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50" t="s">
        <v>1004</v>
      </c>
      <c r="C3" s="316"/>
      <c r="D3" s="387" t="s">
        <v>1013</v>
      </c>
      <c r="E3" s="609"/>
      <c r="F3" s="610"/>
      <c r="G3" s="610"/>
      <c r="H3" s="610"/>
      <c r="I3" s="44"/>
      <c r="J3" s="610"/>
      <c r="K3" s="610"/>
      <c r="L3" s="610"/>
      <c r="M3" s="610"/>
      <c r="N3" s="610"/>
      <c r="O3" s="610"/>
      <c r="P3" s="375"/>
      <c r="Q3" s="375"/>
      <c r="R3" s="375"/>
      <c r="S3" s="375"/>
      <c r="T3" s="375"/>
      <c r="U3" s="728" t="s">
        <v>71</v>
      </c>
      <c r="V3" s="728"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758" t="s">
        <v>1006</v>
      </c>
      <c r="B4" s="750" t="s">
        <v>1004</v>
      </c>
      <c r="C4" s="733">
        <v>1</v>
      </c>
      <c r="D4" s="611" t="s">
        <v>83</v>
      </c>
      <c r="E4" s="812" t="s">
        <v>771</v>
      </c>
      <c r="F4" s="813"/>
      <c r="G4" s="813"/>
      <c r="H4" s="813"/>
      <c r="I4" s="813"/>
      <c r="J4" s="813"/>
      <c r="K4" s="813"/>
      <c r="L4" s="813"/>
      <c r="M4" s="813"/>
      <c r="N4" s="813"/>
      <c r="O4" s="814"/>
      <c r="P4" s="6"/>
      <c r="Q4" s="6"/>
      <c r="AG4" s="612"/>
      <c r="AH4" s="612"/>
      <c r="AI4" s="612"/>
      <c r="AJ4" s="612"/>
      <c r="AK4" s="612"/>
      <c r="AL4" s="613"/>
    </row>
    <row r="5" spans="1:38" ht="48.75" thickBot="1">
      <c r="A5" s="760"/>
      <c r="B5" s="750" t="s">
        <v>1003</v>
      </c>
      <c r="C5" s="733">
        <v>2</v>
      </c>
      <c r="D5" s="23" t="s">
        <v>1051</v>
      </c>
      <c r="E5" s="418" t="s">
        <v>1050</v>
      </c>
      <c r="F5" s="537">
        <v>2021</v>
      </c>
      <c r="G5" s="537">
        <v>2021</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1"/>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1"/>
      <c r="C7" s="733">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3">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50" t="s">
        <v>1004</v>
      </c>
      <c r="C9" s="316"/>
      <c r="D9" s="317" t="s">
        <v>1014</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758" t="s">
        <v>1011</v>
      </c>
      <c r="B10" s="750" t="s">
        <v>1004</v>
      </c>
      <c r="C10" s="733">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59"/>
      <c r="B11" s="750" t="s">
        <v>1004</v>
      </c>
      <c r="C11" s="734" t="s">
        <v>667</v>
      </c>
      <c r="D11" s="620" t="s">
        <v>668</v>
      </c>
      <c r="E11" s="422" t="s">
        <v>3</v>
      </c>
      <c r="F11" s="755"/>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59"/>
      <c r="B12" s="750" t="s">
        <v>1004</v>
      </c>
      <c r="C12" s="733"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59"/>
      <c r="B13" s="750" t="s">
        <v>1004</v>
      </c>
      <c r="C13" s="733"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59"/>
      <c r="B14" s="750" t="s">
        <v>1004</v>
      </c>
      <c r="C14" s="733"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59"/>
      <c r="B15" s="750" t="s">
        <v>1004</v>
      </c>
      <c r="C15" s="733" t="s">
        <v>669</v>
      </c>
      <c r="D15" s="620" t="s">
        <v>702</v>
      </c>
      <c r="E15" s="418" t="s">
        <v>3</v>
      </c>
      <c r="F15" s="755"/>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60"/>
      <c r="B16" s="750" t="s">
        <v>1004</v>
      </c>
      <c r="C16" s="733">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50" t="s">
        <v>1004</v>
      </c>
      <c r="C17" s="316"/>
      <c r="D17" s="317" t="s">
        <v>1015</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815" t="s">
        <v>1019</v>
      </c>
      <c r="B18" s="750" t="s">
        <v>1003</v>
      </c>
      <c r="C18" s="733">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6"/>
      <c r="B19" s="750" t="s">
        <v>1003</v>
      </c>
      <c r="C19" s="733">
        <v>2</v>
      </c>
      <c r="D19" s="619" t="s">
        <v>1052</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1"/>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3">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3">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3">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50" t="s">
        <v>1004</v>
      </c>
      <c r="C24" s="316"/>
      <c r="D24" s="317" t="s">
        <v>1012</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9"/>
    </row>
    <row r="25" spans="1:38" ht="24">
      <c r="A25" s="758" t="s">
        <v>1008</v>
      </c>
      <c r="B25" s="750" t="s">
        <v>1004</v>
      </c>
      <c r="C25" s="733" t="s">
        <v>11</v>
      </c>
      <c r="D25" s="626" t="s">
        <v>181</v>
      </c>
      <c r="E25" s="544" t="s">
        <v>189</v>
      </c>
    </row>
    <row r="26" spans="1:38" ht="24">
      <c r="A26" s="759"/>
      <c r="B26" s="750" t="s">
        <v>1004</v>
      </c>
      <c r="C26" s="733" t="s">
        <v>12</v>
      </c>
      <c r="D26" s="626" t="s">
        <v>182</v>
      </c>
      <c r="E26" s="545" t="s">
        <v>185</v>
      </c>
    </row>
    <row r="27" spans="1:38" ht="24">
      <c r="A27" s="759"/>
      <c r="B27" s="750" t="s">
        <v>1004</v>
      </c>
      <c r="C27" s="733" t="s">
        <v>35</v>
      </c>
      <c r="D27" s="626" t="s">
        <v>195</v>
      </c>
      <c r="E27" s="546"/>
    </row>
    <row r="28" spans="1:38" ht="24">
      <c r="A28" s="759"/>
      <c r="B28" s="750" t="s">
        <v>1004</v>
      </c>
      <c r="C28" s="733" t="s">
        <v>476</v>
      </c>
      <c r="D28" s="626" t="s">
        <v>196</v>
      </c>
      <c r="E28" s="547"/>
    </row>
    <row r="29" spans="1:38" ht="24">
      <c r="A29" s="760"/>
      <c r="B29" s="750" t="s">
        <v>1004</v>
      </c>
      <c r="C29" s="733" t="s">
        <v>477</v>
      </c>
      <c r="D29" s="626" t="s">
        <v>197</v>
      </c>
      <c r="E29" s="548"/>
    </row>
    <row r="30" spans="1:38" s="633" customFormat="1" ht="12.75" hidden="1" customHeight="1">
      <c r="A30" s="627"/>
      <c r="B30" s="751" t="s">
        <v>1005</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1" t="s">
        <v>1005</v>
      </c>
      <c r="C31" s="735" t="s">
        <v>11</v>
      </c>
      <c r="D31" s="636" t="s">
        <v>616</v>
      </c>
      <c r="E31" s="637" t="s">
        <v>79</v>
      </c>
      <c r="F31" s="638"/>
    </row>
    <row r="32" spans="1:38" s="639" customFormat="1" ht="33.75" hidden="1" customHeight="1">
      <c r="A32" s="635"/>
      <c r="B32" s="751" t="s">
        <v>1005</v>
      </c>
      <c r="C32" s="735" t="s">
        <v>12</v>
      </c>
      <c r="D32" s="773" t="s">
        <v>620</v>
      </c>
      <c r="E32" s="640" t="s">
        <v>617</v>
      </c>
      <c r="F32" s="641" t="s">
        <v>618</v>
      </c>
      <c r="G32" s="640" t="s">
        <v>619</v>
      </c>
    </row>
    <row r="33" spans="1:38" s="639" customFormat="1" ht="13.5" hidden="1" thickBot="1">
      <c r="A33" s="635"/>
      <c r="B33" s="751" t="s">
        <v>1005</v>
      </c>
      <c r="C33" s="735"/>
      <c r="D33" s="774"/>
      <c r="E33" s="642"/>
      <c r="F33" s="643"/>
      <c r="G33" s="644"/>
    </row>
    <row r="34" spans="1:38" s="639" customFormat="1" ht="13.5" hidden="1" thickBot="1">
      <c r="A34" s="635"/>
      <c r="B34" s="751" t="s">
        <v>1005</v>
      </c>
      <c r="C34" s="736" t="s">
        <v>35</v>
      </c>
      <c r="D34" s="645" t="s">
        <v>621</v>
      </c>
      <c r="E34" s="637" t="s">
        <v>79</v>
      </c>
      <c r="F34" s="638"/>
    </row>
    <row r="35" spans="1:38" s="639" customFormat="1" ht="23.25" hidden="1" thickBot="1">
      <c r="A35" s="635"/>
      <c r="B35" s="751" t="s">
        <v>1005</v>
      </c>
      <c r="C35" s="735" t="s">
        <v>36</v>
      </c>
      <c r="D35" s="646" t="s">
        <v>622</v>
      </c>
      <c r="E35" s="647"/>
    </row>
    <row r="36" spans="1:38" s="334" customFormat="1" ht="24">
      <c r="A36" s="648" t="s">
        <v>127</v>
      </c>
      <c r="B36" s="750" t="s">
        <v>1004</v>
      </c>
      <c r="C36" s="333" t="s">
        <v>126</v>
      </c>
      <c r="D36" s="334" t="s">
        <v>127</v>
      </c>
      <c r="E36" s="649"/>
    </row>
    <row r="37" spans="1:38" s="317" customFormat="1" ht="24.75" customHeight="1" thickBot="1">
      <c r="A37" s="608" t="s">
        <v>1016</v>
      </c>
      <c r="B37" s="750" t="s">
        <v>1004</v>
      </c>
      <c r="C37" s="316"/>
      <c r="D37" s="317" t="s">
        <v>87</v>
      </c>
      <c r="E37" s="650"/>
      <c r="F37" s="650"/>
      <c r="G37" s="650"/>
      <c r="H37" s="650"/>
      <c r="I37" s="650"/>
      <c r="J37" s="650"/>
      <c r="K37" s="650"/>
      <c r="L37" s="650"/>
      <c r="M37" s="650"/>
      <c r="N37" s="650"/>
    </row>
    <row r="38" spans="1:38" ht="22.5" customHeight="1">
      <c r="A38" s="758" t="s">
        <v>1009</v>
      </c>
      <c r="B38" s="750" t="s">
        <v>1004</v>
      </c>
      <c r="C38" s="733">
        <v>1</v>
      </c>
      <c r="D38" s="626" t="s">
        <v>1049</v>
      </c>
      <c r="E38" s="775" t="s">
        <v>854</v>
      </c>
      <c r="F38" s="776"/>
      <c r="G38" s="776"/>
      <c r="H38" s="776"/>
      <c r="I38" s="776"/>
      <c r="J38" s="776"/>
      <c r="K38" s="776"/>
      <c r="L38" s="776"/>
      <c r="M38" s="776"/>
      <c r="N38" s="777"/>
      <c r="O38" s="417"/>
      <c r="P38" s="417"/>
      <c r="Q38" s="417"/>
      <c r="R38" s="417"/>
      <c r="S38" s="417"/>
      <c r="T38" s="417"/>
      <c r="AG38" s="417"/>
      <c r="AH38" s="417"/>
      <c r="AI38" s="417"/>
      <c r="AJ38" s="417"/>
      <c r="AK38" s="417"/>
      <c r="AL38" s="417"/>
    </row>
    <row r="39" spans="1:38" ht="24">
      <c r="A39" s="759"/>
      <c r="B39" s="750" t="s">
        <v>1004</v>
      </c>
      <c r="C39" s="822" t="s">
        <v>10</v>
      </c>
      <c r="D39" s="826" t="s">
        <v>88</v>
      </c>
      <c r="E39" s="823" t="s">
        <v>0</v>
      </c>
      <c r="F39" s="731" t="str">
        <f>IF(F40&gt;$F$5+Analiza!$D$5,"",IF(F40&gt;$G$5,"Faza oper.","Faza inwest."))</f>
        <v>Faza inwest.</v>
      </c>
      <c r="G39" s="731" t="str">
        <f>IF(G40&gt;$F$5+Analiza!$D$5,"",IF(G40&gt;$G$5,"Faza oper.","Faza inwest."))</f>
        <v>Faza oper.</v>
      </c>
      <c r="H39" s="731" t="str">
        <f>IF(H40&gt;$F$5+Analiza!$D$5,"",IF(H40&gt;$G$5,"Faza oper.","Faza inwest."))</f>
        <v>Faza oper.</v>
      </c>
      <c r="I39" s="731" t="str">
        <f>IF(I40&gt;$F$5+Analiza!$D$5,"",IF(I40&gt;$G$5,"Faza oper.","Faza inwest."))</f>
        <v>Faza oper.</v>
      </c>
      <c r="J39" s="731" t="str">
        <f>IF(J40&gt;$F$5+Analiza!$D$5,"",IF(J40&gt;$G$5,"Faza oper.","Faza inwest."))</f>
        <v>Faza oper.</v>
      </c>
      <c r="K39" s="731" t="str">
        <f>IF(K40&gt;$F$5+Analiza!$D$5,"",IF(K40&gt;$G$5,"Faza oper.","Faza inwest."))</f>
        <v>Faza oper.</v>
      </c>
      <c r="L39" s="731" t="str">
        <f>IF(L40&gt;$F$5+Analiza!$D$5,"",IF(L40&gt;$G$5,"Faza oper.","Faza inwest."))</f>
        <v>Faza oper.</v>
      </c>
      <c r="M39" s="731" t="str">
        <f>IF(M40&gt;$F$5+Analiza!$D$5,"",IF(M40&gt;$G$5,"Faza oper.","Faza inwest."))</f>
        <v>Faza oper.</v>
      </c>
      <c r="N39" s="731" t="str">
        <f>IF(N40&gt;$F$5+Analiza!$D$5,"",IF(N40&gt;$G$5,"Faza oper.","Faza inwest."))</f>
        <v>Faza oper.</v>
      </c>
      <c r="O39" s="731" t="str">
        <f>IF(O40&gt;$F$5+Analiza!$D$5,"",IF(O40&gt;$G$5,"Faza oper.","Faza inwest."))</f>
        <v>Faza oper.</v>
      </c>
      <c r="P39" s="731" t="str">
        <f>IF(P40&gt;$F$5+Analiza!$D$5,"",IF(P40&gt;$G$5,"Faza oper.","Faza inwest."))</f>
        <v>Faza oper.</v>
      </c>
      <c r="Q39" s="731" t="str">
        <f>IF(Q40&gt;$F$5+Analiza!$D$5,"",IF(Q40&gt;$G$5,"Faza oper.","Faza inwest."))</f>
        <v>Faza oper.</v>
      </c>
      <c r="R39" s="731" t="str">
        <f>IF(R40&gt;$F$5+Analiza!$D$5,"",IF(R40&gt;$G$5,"Faza oper.","Faza inwest."))</f>
        <v>Faza oper.</v>
      </c>
      <c r="S39" s="731" t="str">
        <f>IF(S40&gt;$F$5+Analiza!$D$5,"",IF(S40&gt;$G$5,"Faza oper.","Faza inwest."))</f>
        <v>Faza oper.</v>
      </c>
      <c r="T39" s="731" t="str">
        <f>IF(T40&gt;$F$5+Analiza!$D$5,"",IF(T40&gt;$G$5,"Faza oper.","Faza inwest."))</f>
        <v>Faza oper.</v>
      </c>
      <c r="U39" s="731" t="str">
        <f>IF(U40&gt;$F$5+Analiza!$D$5,"",IF(U40&gt;$G$5,"Faza oper.","Faza inwest."))</f>
        <v/>
      </c>
      <c r="V39" s="731" t="str">
        <f>IF(V40&gt;$F$5+Analiza!$D$5,"",IF(V40&gt;$G$5,"Faza oper.","Faza inwest."))</f>
        <v/>
      </c>
      <c r="W39" s="731" t="str">
        <f>IF(W40&gt;$F$5+Analiza!$D$5,"",IF(W40&gt;$G$5,"Faza oper.","Faza inwest."))</f>
        <v/>
      </c>
      <c r="X39" s="731" t="str">
        <f>IF(X40&gt;$F$5+Analiza!$D$5,"",IF(X40&gt;$G$5,"Faza oper.","Faza inwest."))</f>
        <v/>
      </c>
      <c r="Y39" s="731" t="str">
        <f>IF(Y40&gt;$F$5+Analiza!$D$5,"",IF(Y40&gt;$G$5,"Faza oper.","Faza inwest."))</f>
        <v/>
      </c>
      <c r="Z39" s="731" t="str">
        <f>IF(Z40&gt;$F$5+Analiza!$D$5,"",IF(Z40&gt;$G$5,"Faza oper.","Faza inwest."))</f>
        <v/>
      </c>
      <c r="AA39" s="731" t="str">
        <f>IF(AA40&gt;$F$5+Analiza!$D$5,"",IF(AA40&gt;$G$5,"Faza oper.","Faza inwest."))</f>
        <v/>
      </c>
      <c r="AB39" s="731" t="str">
        <f>IF(AB40&gt;$F$5+Analiza!$D$5,"",IF(AB40&gt;$G$5,"Faza oper.","Faza inwest."))</f>
        <v/>
      </c>
      <c r="AC39" s="731" t="str">
        <f>IF(AC40&gt;$F$5+Analiza!$D$5,"",IF(AC40&gt;$G$5,"Faza oper.","Faza inwest."))</f>
        <v/>
      </c>
      <c r="AD39" s="731" t="str">
        <f>IF(AD40&gt;$F$5+Analiza!$D$5,"",IF(AD40&gt;$G$5,"Faza oper.","Faza inwest."))</f>
        <v/>
      </c>
      <c r="AE39" s="731" t="str">
        <f>IF(AE40&gt;$F$5+Analiza!$D$5,"",IF(AE40&gt;$G$5,"Faza oper.","Faza inwest."))</f>
        <v/>
      </c>
      <c r="AF39" s="731" t="str">
        <f>IF(AF40&gt;$F$5+Analiza!$D$5,"",IF(AF40&gt;$G$5,"Faza oper.","Faza inwest."))</f>
        <v/>
      </c>
      <c r="AG39" s="731" t="str">
        <f>IF(AG40&gt;$F$5+Analiza!$D$5,"",IF(AG40&gt;$G$5,"Faza oper.","Faza inwest."))</f>
        <v/>
      </c>
      <c r="AH39" s="731" t="str">
        <f>IF(AH40&gt;$F$5+Analiza!$D$5,"",IF(AH40&gt;$G$5,"Faza oper.","Faza inwest."))</f>
        <v/>
      </c>
      <c r="AI39" s="731" t="str">
        <f>IF(AI40&gt;$F$5+Analiza!$D$5,"",IF(AI40&gt;$G$5,"Faza oper.","Faza inwest."))</f>
        <v/>
      </c>
    </row>
    <row r="40" spans="1:38" ht="15" customHeight="1">
      <c r="A40" s="759"/>
      <c r="B40" s="750"/>
      <c r="C40" s="822"/>
      <c r="D40" s="826"/>
      <c r="E40" s="823"/>
      <c r="F40" s="731">
        <f>I61</f>
        <v>2021</v>
      </c>
      <c r="G40" s="731">
        <f t="shared" ref="G40:AI40" si="0">J61</f>
        <v>2022</v>
      </c>
      <c r="H40" s="731">
        <f t="shared" si="0"/>
        <v>2023</v>
      </c>
      <c r="I40" s="731">
        <f t="shared" si="0"/>
        <v>2024</v>
      </c>
      <c r="J40" s="731">
        <f t="shared" si="0"/>
        <v>2025</v>
      </c>
      <c r="K40" s="731">
        <f t="shared" si="0"/>
        <v>2026</v>
      </c>
      <c r="L40" s="731">
        <f t="shared" si="0"/>
        <v>2027</v>
      </c>
      <c r="M40" s="731">
        <f t="shared" si="0"/>
        <v>2028</v>
      </c>
      <c r="N40" s="731">
        <f t="shared" si="0"/>
        <v>2029</v>
      </c>
      <c r="O40" s="731">
        <f t="shared" si="0"/>
        <v>2030</v>
      </c>
      <c r="P40" s="731">
        <f t="shared" si="0"/>
        <v>2031</v>
      </c>
      <c r="Q40" s="731">
        <f t="shared" si="0"/>
        <v>2032</v>
      </c>
      <c r="R40" s="731">
        <f t="shared" si="0"/>
        <v>2033</v>
      </c>
      <c r="S40" s="731">
        <f t="shared" si="0"/>
        <v>2034</v>
      </c>
      <c r="T40" s="731">
        <f t="shared" si="0"/>
        <v>2035</v>
      </c>
      <c r="U40" s="731" t="str">
        <f t="shared" si="0"/>
        <v/>
      </c>
      <c r="V40" s="731" t="str">
        <f t="shared" si="0"/>
        <v/>
      </c>
      <c r="W40" s="731" t="str">
        <f t="shared" si="0"/>
        <v/>
      </c>
      <c r="X40" s="731" t="str">
        <f t="shared" si="0"/>
        <v/>
      </c>
      <c r="Y40" s="731" t="str">
        <f t="shared" si="0"/>
        <v/>
      </c>
      <c r="Z40" s="731" t="str">
        <f t="shared" si="0"/>
        <v/>
      </c>
      <c r="AA40" s="731" t="str">
        <f t="shared" si="0"/>
        <v/>
      </c>
      <c r="AB40" s="731" t="str">
        <f t="shared" si="0"/>
        <v/>
      </c>
      <c r="AC40" s="731" t="str">
        <f t="shared" si="0"/>
        <v/>
      </c>
      <c r="AD40" s="731" t="str">
        <f t="shared" si="0"/>
        <v/>
      </c>
      <c r="AE40" s="731" t="str">
        <f t="shared" si="0"/>
        <v/>
      </c>
      <c r="AF40" s="731" t="str">
        <f t="shared" si="0"/>
        <v/>
      </c>
      <c r="AG40" s="731" t="str">
        <f t="shared" si="0"/>
        <v/>
      </c>
      <c r="AH40" s="731" t="str">
        <f t="shared" si="0"/>
        <v/>
      </c>
      <c r="AI40" s="731" t="str">
        <f t="shared" si="0"/>
        <v/>
      </c>
    </row>
    <row r="41" spans="1:38" ht="24">
      <c r="A41" s="759"/>
      <c r="B41" s="750" t="s">
        <v>1004</v>
      </c>
      <c r="C41" s="733">
        <v>2</v>
      </c>
      <c r="D41" s="651" t="str">
        <f>CONCATENATE("Proszę określić miarę rezultatu dla wariantu I: ",$E$38," w latach")</f>
        <v>Proszę określić miarę rezultatu dla wariantu I: 1.1. Wartość inwestycji prywatnych uzupełniających wsparcie publiczne - dotacje w latach</v>
      </c>
      <c r="E41" s="652" t="str">
        <f>IF(Analiza!$C$58="","",Analiza!$C$58)</f>
        <v>zł</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759"/>
      <c r="B42" s="750" t="s">
        <v>1004</v>
      </c>
      <c r="C42" s="733">
        <v>3</v>
      </c>
      <c r="D42" s="651" t="str">
        <f>CONCATENATE("Proszę określić miarę rezultatu dla wariantu II: ",$E$38," w latach")</f>
        <v>Proszę określić miarę rezultatu dla wariantu II: 1.1. Wartość inwestycji prywatnych uzupełniających wsparcie publiczne - dotacje w latach</v>
      </c>
      <c r="E42" s="652" t="str">
        <f>IF(Analiza!$C$58="","",Analiza!$C$58)</f>
        <v>zł</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760"/>
      <c r="B43" s="750" t="s">
        <v>1004</v>
      </c>
      <c r="C43" s="733">
        <v>4</v>
      </c>
      <c r="D43" s="651" t="str">
        <f>CONCATENATE("Proszę określić miarę rezultatu dla wariantu III: ",$E$38," w latach")</f>
        <v>Proszę określić miarę rezultatu dla wariantu III: 1.1. Wartość inwestycji prywatnych uzupełniających wsparcie publiczne - dotacje w latach</v>
      </c>
      <c r="E43" s="652" t="str">
        <f>IF(Analiza!$C$58="","",Analiza!$C$58)</f>
        <v>zł</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1017</v>
      </c>
      <c r="B44" s="750" t="s">
        <v>1004</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758" t="s">
        <v>1010</v>
      </c>
      <c r="B45" s="750" t="s">
        <v>1004</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759"/>
      <c r="B46" s="750" t="s">
        <v>1004</v>
      </c>
      <c r="C46" s="822" t="s">
        <v>10</v>
      </c>
      <c r="D46" s="823" t="s">
        <v>2</v>
      </c>
      <c r="E46" s="823" t="s">
        <v>0</v>
      </c>
      <c r="F46" s="731" t="str">
        <f>F39</f>
        <v>Faza inwest.</v>
      </c>
      <c r="G46" s="731" t="str">
        <f t="shared" ref="G46:AI46" si="1">G39</f>
        <v>Faza oper.</v>
      </c>
      <c r="H46" s="731" t="str">
        <f t="shared" si="1"/>
        <v>Faza oper.</v>
      </c>
      <c r="I46" s="731" t="str">
        <f t="shared" si="1"/>
        <v>Faza oper.</v>
      </c>
      <c r="J46" s="731" t="str">
        <f t="shared" si="1"/>
        <v>Faza oper.</v>
      </c>
      <c r="K46" s="731" t="str">
        <f t="shared" si="1"/>
        <v>Faza oper.</v>
      </c>
      <c r="L46" s="731" t="str">
        <f t="shared" si="1"/>
        <v>Faza oper.</v>
      </c>
      <c r="M46" s="731" t="str">
        <f t="shared" si="1"/>
        <v>Faza oper.</v>
      </c>
      <c r="N46" s="731" t="str">
        <f t="shared" si="1"/>
        <v>Faza oper.</v>
      </c>
      <c r="O46" s="731" t="str">
        <f t="shared" si="1"/>
        <v>Faza oper.</v>
      </c>
      <c r="P46" s="731" t="str">
        <f t="shared" si="1"/>
        <v>Faza oper.</v>
      </c>
      <c r="Q46" s="731" t="str">
        <f t="shared" si="1"/>
        <v>Faza oper.</v>
      </c>
      <c r="R46" s="731" t="str">
        <f t="shared" si="1"/>
        <v>Faza oper.</v>
      </c>
      <c r="S46" s="731" t="str">
        <f t="shared" si="1"/>
        <v>Faza oper.</v>
      </c>
      <c r="T46" s="731" t="str">
        <f t="shared" si="1"/>
        <v>Faza oper.</v>
      </c>
      <c r="U46" s="731" t="str">
        <f t="shared" si="1"/>
        <v/>
      </c>
      <c r="V46" s="731" t="str">
        <f t="shared" si="1"/>
        <v/>
      </c>
      <c r="W46" s="731" t="str">
        <f t="shared" si="1"/>
        <v/>
      </c>
      <c r="X46" s="731" t="str">
        <f t="shared" si="1"/>
        <v/>
      </c>
      <c r="Y46" s="731" t="str">
        <f t="shared" si="1"/>
        <v/>
      </c>
      <c r="Z46" s="731" t="str">
        <f t="shared" si="1"/>
        <v/>
      </c>
      <c r="AA46" s="731" t="str">
        <f t="shared" si="1"/>
        <v/>
      </c>
      <c r="AB46" s="731" t="str">
        <f t="shared" si="1"/>
        <v/>
      </c>
      <c r="AC46" s="731" t="str">
        <f t="shared" si="1"/>
        <v/>
      </c>
      <c r="AD46" s="731" t="str">
        <f t="shared" si="1"/>
        <v/>
      </c>
      <c r="AE46" s="731" t="str">
        <f t="shared" si="1"/>
        <v/>
      </c>
      <c r="AF46" s="731" t="str">
        <f t="shared" si="1"/>
        <v/>
      </c>
      <c r="AG46" s="731" t="str">
        <f t="shared" si="1"/>
        <v/>
      </c>
      <c r="AH46" s="731" t="str">
        <f t="shared" si="1"/>
        <v/>
      </c>
      <c r="AI46" s="731" t="str">
        <f t="shared" si="1"/>
        <v/>
      </c>
    </row>
    <row r="47" spans="1:38" ht="15" customHeight="1">
      <c r="A47" s="759"/>
      <c r="B47" s="750"/>
      <c r="C47" s="822"/>
      <c r="D47" s="823"/>
      <c r="E47" s="823"/>
      <c r="F47" s="731">
        <f>I61</f>
        <v>2021</v>
      </c>
      <c r="G47" s="731">
        <f t="shared" ref="G47:AI47" si="2">J61</f>
        <v>2022</v>
      </c>
      <c r="H47" s="731">
        <f t="shared" si="2"/>
        <v>2023</v>
      </c>
      <c r="I47" s="731">
        <f t="shared" si="2"/>
        <v>2024</v>
      </c>
      <c r="J47" s="731">
        <f t="shared" si="2"/>
        <v>2025</v>
      </c>
      <c r="K47" s="731">
        <f t="shared" si="2"/>
        <v>2026</v>
      </c>
      <c r="L47" s="731">
        <f t="shared" si="2"/>
        <v>2027</v>
      </c>
      <c r="M47" s="731">
        <f t="shared" si="2"/>
        <v>2028</v>
      </c>
      <c r="N47" s="731">
        <f t="shared" si="2"/>
        <v>2029</v>
      </c>
      <c r="O47" s="731">
        <f t="shared" si="2"/>
        <v>2030</v>
      </c>
      <c r="P47" s="731">
        <f t="shared" si="2"/>
        <v>2031</v>
      </c>
      <c r="Q47" s="731">
        <f t="shared" si="2"/>
        <v>2032</v>
      </c>
      <c r="R47" s="731">
        <f t="shared" si="2"/>
        <v>2033</v>
      </c>
      <c r="S47" s="731">
        <f t="shared" si="2"/>
        <v>2034</v>
      </c>
      <c r="T47" s="731">
        <f t="shared" si="2"/>
        <v>2035</v>
      </c>
      <c r="U47" s="731" t="str">
        <f t="shared" si="2"/>
        <v/>
      </c>
      <c r="V47" s="731" t="str">
        <f t="shared" si="2"/>
        <v/>
      </c>
      <c r="W47" s="731" t="str">
        <f t="shared" si="2"/>
        <v/>
      </c>
      <c r="X47" s="731" t="str">
        <f t="shared" si="2"/>
        <v/>
      </c>
      <c r="Y47" s="731" t="str">
        <f t="shared" si="2"/>
        <v/>
      </c>
      <c r="Z47" s="731" t="str">
        <f t="shared" si="2"/>
        <v/>
      </c>
      <c r="AA47" s="731" t="str">
        <f t="shared" si="2"/>
        <v/>
      </c>
      <c r="AB47" s="731" t="str">
        <f t="shared" si="2"/>
        <v/>
      </c>
      <c r="AC47" s="731" t="str">
        <f t="shared" si="2"/>
        <v/>
      </c>
      <c r="AD47" s="731" t="str">
        <f t="shared" si="2"/>
        <v/>
      </c>
      <c r="AE47" s="731" t="str">
        <f t="shared" si="2"/>
        <v/>
      </c>
      <c r="AF47" s="731" t="str">
        <f t="shared" si="2"/>
        <v/>
      </c>
      <c r="AG47" s="731" t="str">
        <f t="shared" si="2"/>
        <v/>
      </c>
      <c r="AH47" s="731" t="str">
        <f t="shared" si="2"/>
        <v/>
      </c>
      <c r="AI47" s="731" t="str">
        <f t="shared" si="2"/>
        <v/>
      </c>
    </row>
    <row r="48" spans="1:38" ht="24">
      <c r="A48" s="759"/>
      <c r="B48" s="750" t="s">
        <v>1004</v>
      </c>
      <c r="C48" s="733">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759"/>
      <c r="B49" s="750" t="s">
        <v>1004</v>
      </c>
      <c r="C49" s="733">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759"/>
      <c r="B50" s="750" t="s">
        <v>1004</v>
      </c>
      <c r="C50" s="737">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759"/>
      <c r="B51" s="750" t="s">
        <v>1004</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759"/>
      <c r="B52" s="750" t="s">
        <v>1004</v>
      </c>
      <c r="C52" s="822" t="s">
        <v>10</v>
      </c>
      <c r="D52" s="823" t="s">
        <v>2</v>
      </c>
      <c r="E52" s="823" t="s">
        <v>0</v>
      </c>
      <c r="F52" s="731" t="str">
        <f>F46</f>
        <v>Faza inwest.</v>
      </c>
      <c r="G52" s="731" t="str">
        <f t="shared" ref="G52:AI52" si="3">G46</f>
        <v>Faza oper.</v>
      </c>
      <c r="H52" s="731" t="str">
        <f t="shared" si="3"/>
        <v>Faza oper.</v>
      </c>
      <c r="I52" s="731" t="str">
        <f t="shared" si="3"/>
        <v>Faza oper.</v>
      </c>
      <c r="J52" s="731" t="str">
        <f t="shared" si="3"/>
        <v>Faza oper.</v>
      </c>
      <c r="K52" s="731" t="str">
        <f t="shared" si="3"/>
        <v>Faza oper.</v>
      </c>
      <c r="L52" s="731" t="str">
        <f t="shared" si="3"/>
        <v>Faza oper.</v>
      </c>
      <c r="M52" s="731" t="str">
        <f t="shared" si="3"/>
        <v>Faza oper.</v>
      </c>
      <c r="N52" s="731" t="str">
        <f t="shared" si="3"/>
        <v>Faza oper.</v>
      </c>
      <c r="O52" s="731" t="str">
        <f t="shared" si="3"/>
        <v>Faza oper.</v>
      </c>
      <c r="P52" s="731" t="str">
        <f t="shared" si="3"/>
        <v>Faza oper.</v>
      </c>
      <c r="Q52" s="731" t="str">
        <f t="shared" si="3"/>
        <v>Faza oper.</v>
      </c>
      <c r="R52" s="731" t="str">
        <f t="shared" si="3"/>
        <v>Faza oper.</v>
      </c>
      <c r="S52" s="731" t="str">
        <f t="shared" si="3"/>
        <v>Faza oper.</v>
      </c>
      <c r="T52" s="731" t="str">
        <f t="shared" si="3"/>
        <v>Faza oper.</v>
      </c>
      <c r="U52" s="731" t="str">
        <f t="shared" si="3"/>
        <v/>
      </c>
      <c r="V52" s="731" t="str">
        <f t="shared" si="3"/>
        <v/>
      </c>
      <c r="W52" s="731" t="str">
        <f t="shared" si="3"/>
        <v/>
      </c>
      <c r="X52" s="731" t="str">
        <f t="shared" si="3"/>
        <v/>
      </c>
      <c r="Y52" s="731" t="str">
        <f t="shared" si="3"/>
        <v/>
      </c>
      <c r="Z52" s="731" t="str">
        <f t="shared" si="3"/>
        <v/>
      </c>
      <c r="AA52" s="731" t="str">
        <f t="shared" si="3"/>
        <v/>
      </c>
      <c r="AB52" s="731" t="str">
        <f t="shared" si="3"/>
        <v/>
      </c>
      <c r="AC52" s="731" t="str">
        <f t="shared" si="3"/>
        <v/>
      </c>
      <c r="AD52" s="731" t="str">
        <f t="shared" si="3"/>
        <v/>
      </c>
      <c r="AE52" s="731" t="str">
        <f t="shared" si="3"/>
        <v/>
      </c>
      <c r="AF52" s="731" t="str">
        <f t="shared" si="3"/>
        <v/>
      </c>
      <c r="AG52" s="731" t="str">
        <f t="shared" si="3"/>
        <v/>
      </c>
      <c r="AH52" s="731" t="str">
        <f t="shared" si="3"/>
        <v/>
      </c>
      <c r="AI52" s="731" t="str">
        <f t="shared" si="3"/>
        <v/>
      </c>
    </row>
    <row r="53" spans="1:38" ht="15" customHeight="1">
      <c r="A53" s="759"/>
      <c r="B53" s="750"/>
      <c r="C53" s="822"/>
      <c r="D53" s="823"/>
      <c r="E53" s="823"/>
      <c r="F53" s="731">
        <f>I61</f>
        <v>2021</v>
      </c>
      <c r="G53" s="731">
        <f t="shared" ref="G53:AI53" si="4">J61</f>
        <v>2022</v>
      </c>
      <c r="H53" s="731">
        <f t="shared" si="4"/>
        <v>2023</v>
      </c>
      <c r="I53" s="731">
        <f t="shared" si="4"/>
        <v>2024</v>
      </c>
      <c r="J53" s="731">
        <f t="shared" si="4"/>
        <v>2025</v>
      </c>
      <c r="K53" s="731">
        <f t="shared" si="4"/>
        <v>2026</v>
      </c>
      <c r="L53" s="731">
        <f t="shared" si="4"/>
        <v>2027</v>
      </c>
      <c r="M53" s="731">
        <f t="shared" si="4"/>
        <v>2028</v>
      </c>
      <c r="N53" s="731">
        <f t="shared" si="4"/>
        <v>2029</v>
      </c>
      <c r="O53" s="731">
        <f t="shared" si="4"/>
        <v>2030</v>
      </c>
      <c r="P53" s="731">
        <f t="shared" si="4"/>
        <v>2031</v>
      </c>
      <c r="Q53" s="731">
        <f t="shared" si="4"/>
        <v>2032</v>
      </c>
      <c r="R53" s="731">
        <f t="shared" si="4"/>
        <v>2033</v>
      </c>
      <c r="S53" s="731">
        <f t="shared" si="4"/>
        <v>2034</v>
      </c>
      <c r="T53" s="731">
        <f t="shared" si="4"/>
        <v>2035</v>
      </c>
      <c r="U53" s="731" t="str">
        <f t="shared" si="4"/>
        <v/>
      </c>
      <c r="V53" s="731" t="str">
        <f t="shared" si="4"/>
        <v/>
      </c>
      <c r="W53" s="731" t="str">
        <f t="shared" si="4"/>
        <v/>
      </c>
      <c r="X53" s="731" t="str">
        <f t="shared" si="4"/>
        <v/>
      </c>
      <c r="Y53" s="731" t="str">
        <f t="shared" si="4"/>
        <v/>
      </c>
      <c r="Z53" s="731" t="str">
        <f t="shared" si="4"/>
        <v/>
      </c>
      <c r="AA53" s="731" t="str">
        <f t="shared" si="4"/>
        <v/>
      </c>
      <c r="AB53" s="731" t="str">
        <f t="shared" si="4"/>
        <v/>
      </c>
      <c r="AC53" s="731" t="str">
        <f t="shared" si="4"/>
        <v/>
      </c>
      <c r="AD53" s="731" t="str">
        <f t="shared" si="4"/>
        <v/>
      </c>
      <c r="AE53" s="731" t="str">
        <f t="shared" si="4"/>
        <v/>
      </c>
      <c r="AF53" s="731" t="str">
        <f t="shared" si="4"/>
        <v/>
      </c>
      <c r="AG53" s="731" t="str">
        <f t="shared" si="4"/>
        <v/>
      </c>
      <c r="AH53" s="731" t="str">
        <f t="shared" si="4"/>
        <v/>
      </c>
      <c r="AI53" s="731" t="str">
        <f t="shared" si="4"/>
        <v/>
      </c>
    </row>
    <row r="54" spans="1:38" ht="24">
      <c r="A54" s="759"/>
      <c r="B54" s="750" t="s">
        <v>1004</v>
      </c>
      <c r="C54" s="733">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759"/>
      <c r="B55" s="750" t="s">
        <v>1004</v>
      </c>
      <c r="C55" s="733">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759"/>
      <c r="B56" s="750" t="s">
        <v>1004</v>
      </c>
      <c r="C56" s="737">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760"/>
      <c r="B57" s="750" t="s">
        <v>1004</v>
      </c>
      <c r="C57" s="655"/>
      <c r="D57" s="811" t="s">
        <v>89</v>
      </c>
      <c r="E57" s="811"/>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50" t="s">
        <v>1004</v>
      </c>
      <c r="C58" s="327" t="s">
        <v>128</v>
      </c>
      <c r="D58" s="328" t="s">
        <v>129</v>
      </c>
    </row>
    <row r="59" spans="1:38" s="317" customFormat="1" ht="24">
      <c r="A59" s="608" t="s">
        <v>1018</v>
      </c>
      <c r="B59" s="750" t="s">
        <v>1004</v>
      </c>
      <c r="C59" s="316"/>
      <c r="D59" s="317" t="s">
        <v>104</v>
      </c>
    </row>
    <row r="60" spans="1:38" ht="24">
      <c r="A60" s="758" t="s">
        <v>1020</v>
      </c>
      <c r="B60" s="750" t="s">
        <v>1004</v>
      </c>
      <c r="C60" s="780" t="s">
        <v>22</v>
      </c>
      <c r="D60" s="782" t="s">
        <v>145</v>
      </c>
      <c r="E60" s="778" t="s">
        <v>93</v>
      </c>
      <c r="F60" s="778" t="s">
        <v>60</v>
      </c>
      <c r="G60" s="788" t="s">
        <v>94</v>
      </c>
      <c r="H60" s="792" t="s">
        <v>111</v>
      </c>
      <c r="I60" s="335" t="str">
        <f>IF(Analiza!G$83="","",Analiza!G$83)</f>
        <v>Faza oper.</v>
      </c>
      <c r="J60" s="335" t="str">
        <f>IF(Analiza!H$83="","",Analiza!H$83)</f>
        <v>Faza oper.</v>
      </c>
      <c r="K60" s="335" t="str">
        <f>IF(Analiza!I$83="","",Analiza!I$83)</f>
        <v>Faza oper.</v>
      </c>
      <c r="L60" s="335" t="str">
        <f>IF(Analiza!J$83="","",Analiza!J$83)</f>
        <v>Faza oper.</v>
      </c>
      <c r="M60" s="335" t="str">
        <f>IF(Analiza!K$83="","",Analiza!K$83)</f>
        <v>Faza oper.</v>
      </c>
      <c r="N60" s="335" t="str">
        <f>IF(Analiza!L$83="","",Analiza!L$83)</f>
        <v>Faza oper.</v>
      </c>
      <c r="O60" s="335" t="str">
        <f>IF(Analiza!M$83="","",Analiza!M$83)</f>
        <v>Faza oper.</v>
      </c>
      <c r="P60" s="335" t="str">
        <f>IF(Analiza!N$83="","",Analiza!N$83)</f>
        <v>Faza oper.</v>
      </c>
      <c r="Q60" s="335" t="str">
        <f>IF(Analiza!O$83="","",Analiza!O$83)</f>
        <v>Faza oper.</v>
      </c>
      <c r="R60" s="335" t="str">
        <f>IF(Analiza!P$83="","",Analiza!P$83)</f>
        <v>Faza oper.</v>
      </c>
      <c r="S60" s="335" t="str">
        <f>IF(Analiza!Q$83="","",Analiza!Q$83)</f>
        <v>Faza oper.</v>
      </c>
      <c r="T60" s="335" t="str">
        <f>IF(Analiza!R$83="","",Analiza!R$83)</f>
        <v>Faza oper.</v>
      </c>
      <c r="U60" s="335" t="str">
        <f>IF(Analiza!S$83="","",Analiza!S$83)</f>
        <v>Faza oper.</v>
      </c>
      <c r="V60" s="335" t="str">
        <f>IF(Analiza!T$83="","",Analiza!T$83)</f>
        <v>Faza oper.</v>
      </c>
      <c r="W60" s="335" t="str">
        <f>IF(Analiza!U$83="","",Analiza!U$83)</f>
        <v>Faza oper.</v>
      </c>
      <c r="X60" s="335" t="str">
        <f>IF(Analiza!V$83="","",Analiza!V$83)</f>
        <v/>
      </c>
      <c r="Y60" s="335" t="str">
        <f>IF(Analiza!W$83="","",Analiza!W$83)</f>
        <v/>
      </c>
      <c r="Z60" s="335" t="str">
        <f>IF(Analiza!X$83="","",Analiza!X$83)</f>
        <v/>
      </c>
      <c r="AA60" s="335" t="str">
        <f>IF(Analiza!Y$83="","",Analiza!Y$83)</f>
        <v/>
      </c>
      <c r="AB60" s="335" t="str">
        <f>IF(Analiza!Z$83="","",Analiza!Z$83)</f>
        <v/>
      </c>
      <c r="AC60" s="335" t="str">
        <f>IF(Analiza!AA$83="","",Analiza!AA$83)</f>
        <v/>
      </c>
      <c r="AD60" s="335" t="str">
        <f>IF(Analiza!AB$83="","",Analiza!AB$83)</f>
        <v/>
      </c>
      <c r="AE60" s="335" t="str">
        <f>IF(Analiza!AC$83="","",Analiza!AC$83)</f>
        <v/>
      </c>
      <c r="AF60" s="335" t="str">
        <f>IF(Analiza!AD$83="","",Analiza!AD$83)</f>
        <v/>
      </c>
      <c r="AG60" s="335" t="str">
        <f>IF(Analiza!AE$83="","",Analiza!AE$83)</f>
        <v/>
      </c>
      <c r="AH60" s="335" t="str">
        <f>IF(Analiza!AF$83="","",Analiza!AF$83)</f>
        <v/>
      </c>
      <c r="AI60" s="335" t="str">
        <f>IF(Analiza!AG$83="","",Analiza!AG$83)</f>
        <v/>
      </c>
      <c r="AJ60" s="335" t="str">
        <f>IF(Analiza!AH$83="","",Analiza!AH$83)</f>
        <v/>
      </c>
      <c r="AK60" s="335" t="str">
        <f>IF(Analiza!AI$83="","",Analiza!AI$83)</f>
        <v/>
      </c>
      <c r="AL60" s="335" t="str">
        <f>IF(Analiza!AJ$83="","",Analiza!AJ$83)</f>
        <v/>
      </c>
    </row>
    <row r="61" spans="1:38" ht="15" customHeight="1" thickBot="1">
      <c r="A61" s="759"/>
      <c r="B61" s="750" t="s">
        <v>1004</v>
      </c>
      <c r="C61" s="781"/>
      <c r="D61" s="797"/>
      <c r="E61" s="798"/>
      <c r="F61" s="798"/>
      <c r="G61" s="820"/>
      <c r="H61" s="793"/>
      <c r="I61" s="657">
        <f>IF(Analiza!G$84="","",Analiza!G$84)</f>
        <v>2021</v>
      </c>
      <c r="J61" s="657">
        <f>IF(Analiza!H$84="","",Analiza!H$84)</f>
        <v>2022</v>
      </c>
      <c r="K61" s="657">
        <f>IF(Analiza!I$84="","",Analiza!I$84)</f>
        <v>2023</v>
      </c>
      <c r="L61" s="657">
        <f>IF(Analiza!J$84="","",Analiza!J$84)</f>
        <v>2024</v>
      </c>
      <c r="M61" s="657">
        <f>IF(Analiza!K$84="","",Analiza!K$84)</f>
        <v>2025</v>
      </c>
      <c r="N61" s="657">
        <f>IF(Analiza!L$84="","",Analiza!L$84)</f>
        <v>2026</v>
      </c>
      <c r="O61" s="657">
        <f>IF(Analiza!M$84="","",Analiza!M$84)</f>
        <v>2027</v>
      </c>
      <c r="P61" s="657">
        <f>IF(Analiza!N$84="","",Analiza!N$84)</f>
        <v>2028</v>
      </c>
      <c r="Q61" s="657">
        <f>IF(Analiza!O$84="","",Analiza!O$84)</f>
        <v>2029</v>
      </c>
      <c r="R61" s="657">
        <f>IF(Analiza!P$84="","",Analiza!P$84)</f>
        <v>2030</v>
      </c>
      <c r="S61" s="657">
        <f>IF(Analiza!Q$84="","",Analiza!Q$84)</f>
        <v>2031</v>
      </c>
      <c r="T61" s="657">
        <f>IF(Analiza!R$84="","",Analiza!R$84)</f>
        <v>2032</v>
      </c>
      <c r="U61" s="657">
        <f>IF(Analiza!S$84="","",Analiza!S$84)</f>
        <v>2033</v>
      </c>
      <c r="V61" s="657">
        <f>IF(Analiza!T$84="","",Analiza!T$84)</f>
        <v>2034</v>
      </c>
      <c r="W61" s="657">
        <f>IF(Analiza!U$84="","",Analiza!U$84)</f>
        <v>2035</v>
      </c>
      <c r="X61" s="657" t="str">
        <f>IF(Analiza!V$84="","",Analiza!V$84)</f>
        <v/>
      </c>
      <c r="Y61" s="657" t="str">
        <f>IF(Analiza!W$84="","",Analiza!W$84)</f>
        <v/>
      </c>
      <c r="Z61" s="657" t="str">
        <f>IF(Analiza!X$84="","",Analiza!X$84)</f>
        <v/>
      </c>
      <c r="AA61" s="657" t="str">
        <f>IF(Analiza!Y$84="","",Analiza!Y$84)</f>
        <v/>
      </c>
      <c r="AB61" s="657" t="str">
        <f>IF(Analiza!Z$84="","",Analiza!Z$84)</f>
        <v/>
      </c>
      <c r="AC61" s="657" t="str">
        <f>IF(Analiza!AA$84="","",Analiza!AA$84)</f>
        <v/>
      </c>
      <c r="AD61" s="657" t="str">
        <f>IF(Analiza!AB$84="","",Analiza!AB$84)</f>
        <v/>
      </c>
      <c r="AE61" s="657" t="str">
        <f>IF(Analiza!AC$84="","",Analiza!AC$84)</f>
        <v/>
      </c>
      <c r="AF61" s="657" t="str">
        <f>IF(Analiza!AD$84="","",Analiza!AD$84)</f>
        <v/>
      </c>
      <c r="AG61" s="657" t="str">
        <f>IF(Analiza!AE$84="","",Analiza!AE$84)</f>
        <v/>
      </c>
      <c r="AH61" s="657" t="str">
        <f>IF(Analiza!AF$84="","",Analiza!AF$84)</f>
        <v/>
      </c>
      <c r="AI61" s="657" t="str">
        <f>IF(Analiza!AG$84="","",Analiza!AG$84)</f>
        <v/>
      </c>
      <c r="AJ61" s="657" t="str">
        <f>IF(Analiza!AH$84="","",Analiza!AH$84)</f>
        <v/>
      </c>
      <c r="AK61" s="657" t="str">
        <f>IF(Analiza!AI$84="","",Analiza!AI$84)</f>
        <v/>
      </c>
      <c r="AL61" s="657" t="str">
        <f>IF(Analiza!AJ$84="","",Analiza!AJ$84)</f>
        <v/>
      </c>
    </row>
    <row r="62" spans="1:38" ht="12" customHeight="1">
      <c r="A62" s="759"/>
      <c r="B62" s="751" t="s">
        <v>1005</v>
      </c>
      <c r="C62" s="738"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759"/>
      <c r="B63" s="751" t="s">
        <v>1005</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59"/>
      <c r="B64" s="751" t="s">
        <v>1005</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59"/>
      <c r="B65" s="751" t="s">
        <v>1005</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59"/>
      <c r="B66" s="751" t="s">
        <v>1005</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59"/>
      <c r="B67" s="751" t="s">
        <v>1005</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59"/>
      <c r="B68" s="751" t="s">
        <v>1005</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59"/>
      <c r="B69" s="751" t="s">
        <v>1005</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59"/>
      <c r="B70" s="751" t="s">
        <v>1005</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59"/>
      <c r="B71" s="751" t="s">
        <v>1005</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59"/>
      <c r="B72" s="751" t="s">
        <v>1005</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59"/>
      <c r="B73" s="751" t="s">
        <v>1005</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59"/>
      <c r="B74" s="751" t="s">
        <v>1005</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59"/>
      <c r="B75" s="751" t="s">
        <v>1005</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59"/>
      <c r="B76" s="751" t="s">
        <v>1005</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59"/>
      <c r="B77" s="751" t="s">
        <v>1005</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759"/>
      <c r="B78" s="751" t="s">
        <v>1005</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759"/>
      <c r="B79" s="751" t="s">
        <v>1005</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759"/>
      <c r="B80" s="751" t="s">
        <v>1005</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759"/>
      <c r="B81" s="751" t="s">
        <v>1005</v>
      </c>
      <c r="C81" s="739"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759"/>
      <c r="B82" s="750" t="s">
        <v>1004</v>
      </c>
      <c r="C82" s="800" t="s">
        <v>124</v>
      </c>
      <c r="D82" s="802" t="s">
        <v>159</v>
      </c>
      <c r="E82" s="803" t="s">
        <v>93</v>
      </c>
      <c r="F82" s="803" t="s">
        <v>60</v>
      </c>
      <c r="G82" s="821" t="s">
        <v>94</v>
      </c>
      <c r="H82" s="790" t="s">
        <v>111</v>
      </c>
      <c r="I82" s="661" t="str">
        <f>IF(Analiza!G$83="","",Analiza!G$83)</f>
        <v>Faza oper.</v>
      </c>
      <c r="J82" s="661" t="str">
        <f>IF(Analiza!H$83="","",Analiza!H$83)</f>
        <v>Faza oper.</v>
      </c>
      <c r="K82" s="661" t="str">
        <f>IF(Analiza!I$83="","",Analiza!I$83)</f>
        <v>Faza oper.</v>
      </c>
      <c r="L82" s="661" t="str">
        <f>IF(Analiza!J$83="","",Analiza!J$83)</f>
        <v>Faza oper.</v>
      </c>
      <c r="M82" s="661" t="str">
        <f>IF(Analiza!K$83="","",Analiza!K$83)</f>
        <v>Faza oper.</v>
      </c>
      <c r="N82" s="661" t="str">
        <f>IF(Analiza!L$83="","",Analiza!L$83)</f>
        <v>Faza oper.</v>
      </c>
      <c r="O82" s="661" t="str">
        <f>IF(Analiza!M$83="","",Analiza!M$83)</f>
        <v>Faza oper.</v>
      </c>
      <c r="P82" s="661" t="str">
        <f>IF(Analiza!N$83="","",Analiza!N$83)</f>
        <v>Faza oper.</v>
      </c>
      <c r="Q82" s="661" t="str">
        <f>IF(Analiza!O$83="","",Analiza!O$83)</f>
        <v>Faza oper.</v>
      </c>
      <c r="R82" s="661" t="str">
        <f>IF(Analiza!P$83="","",Analiza!P$83)</f>
        <v>Faza oper.</v>
      </c>
      <c r="S82" s="661" t="str">
        <f>IF(Analiza!Q$83="","",Analiza!Q$83)</f>
        <v>Faza oper.</v>
      </c>
      <c r="T82" s="661" t="str">
        <f>IF(Analiza!R$83="","",Analiza!R$83)</f>
        <v>Faza oper.</v>
      </c>
      <c r="U82" s="661" t="str">
        <f>IF(Analiza!S$83="","",Analiza!S$83)</f>
        <v>Faza oper.</v>
      </c>
      <c r="V82" s="661" t="str">
        <f>IF(Analiza!T$83="","",Analiza!T$83)</f>
        <v>Faza oper.</v>
      </c>
      <c r="W82" s="661" t="str">
        <f>IF(Analiza!U$83="","",Analiza!U$83)</f>
        <v>Faza oper.</v>
      </c>
      <c r="X82" s="661" t="str">
        <f>IF(Analiza!V$83="","",Analiza!V$83)</f>
        <v/>
      </c>
      <c r="Y82" s="661" t="str">
        <f>IF(Analiza!W$83="","",Analiza!W$83)</f>
        <v/>
      </c>
      <c r="Z82" s="661" t="str">
        <f>IF(Analiza!X$83="","",Analiza!X$83)</f>
        <v/>
      </c>
      <c r="AA82" s="661" t="str">
        <f>IF(Analiza!Y$83="","",Analiza!Y$83)</f>
        <v/>
      </c>
      <c r="AB82" s="661" t="str">
        <f>IF(Analiza!Z$83="","",Analiza!Z$83)</f>
        <v/>
      </c>
      <c r="AC82" s="661" t="str">
        <f>IF(Analiza!AA$83="","",Analiza!AA$83)</f>
        <v/>
      </c>
      <c r="AD82" s="661" t="str">
        <f>IF(Analiza!AB$83="","",Analiza!AB$83)</f>
        <v/>
      </c>
      <c r="AE82" s="661" t="str">
        <f>IF(Analiza!AC$83="","",Analiza!AC$83)</f>
        <v/>
      </c>
      <c r="AF82" s="661" t="str">
        <f>IF(Analiza!AD$83="","",Analiza!AD$83)</f>
        <v/>
      </c>
      <c r="AG82" s="661" t="str">
        <f>IF(Analiza!AE$83="","",Analiza!AE$83)</f>
        <v/>
      </c>
      <c r="AH82" s="661" t="str">
        <f>IF(Analiza!AF$83="","",Analiza!AF$83)</f>
        <v/>
      </c>
      <c r="AI82" s="661" t="str">
        <f>IF(Analiza!AG$83="","",Analiza!AG$83)</f>
        <v/>
      </c>
      <c r="AJ82" s="661" t="str">
        <f>IF(Analiza!AH$83="","",Analiza!AH$83)</f>
        <v/>
      </c>
      <c r="AK82" s="661" t="str">
        <f>IF(Analiza!AI$83="","",Analiza!AI$83)</f>
        <v/>
      </c>
      <c r="AL82" s="661" t="str">
        <f>IF(Analiza!AJ$83="","",Analiza!AJ$83)</f>
        <v/>
      </c>
    </row>
    <row r="83" spans="1:38" ht="15" customHeight="1" thickBot="1">
      <c r="A83" s="759"/>
      <c r="B83" s="750" t="s">
        <v>1004</v>
      </c>
      <c r="C83" s="801"/>
      <c r="D83" s="802"/>
      <c r="E83" s="803"/>
      <c r="F83" s="803"/>
      <c r="G83" s="821"/>
      <c r="H83" s="791"/>
      <c r="I83" s="730">
        <f>IF(Analiza!G$84="","",Analiza!G$84)</f>
        <v>2021</v>
      </c>
      <c r="J83" s="730">
        <f>IF(Analiza!H$84="","",Analiza!H$84)</f>
        <v>2022</v>
      </c>
      <c r="K83" s="730">
        <f>IF(Analiza!I$84="","",Analiza!I$84)</f>
        <v>2023</v>
      </c>
      <c r="L83" s="730">
        <f>IF(Analiza!J$84="","",Analiza!J$84)</f>
        <v>2024</v>
      </c>
      <c r="M83" s="730">
        <f>IF(Analiza!K$84="","",Analiza!K$84)</f>
        <v>2025</v>
      </c>
      <c r="N83" s="730">
        <f>IF(Analiza!L$84="","",Analiza!L$84)</f>
        <v>2026</v>
      </c>
      <c r="O83" s="730">
        <f>IF(Analiza!M$84="","",Analiza!M$84)</f>
        <v>2027</v>
      </c>
      <c r="P83" s="730">
        <f>IF(Analiza!N$84="","",Analiza!N$84)</f>
        <v>2028</v>
      </c>
      <c r="Q83" s="730">
        <f>IF(Analiza!O$84="","",Analiza!O$84)</f>
        <v>2029</v>
      </c>
      <c r="R83" s="730">
        <f>IF(Analiza!P$84="","",Analiza!P$84)</f>
        <v>2030</v>
      </c>
      <c r="S83" s="730">
        <f>IF(Analiza!Q$84="","",Analiza!Q$84)</f>
        <v>2031</v>
      </c>
      <c r="T83" s="730">
        <f>IF(Analiza!R$84="","",Analiza!R$84)</f>
        <v>2032</v>
      </c>
      <c r="U83" s="730">
        <f>IF(Analiza!S$84="","",Analiza!S$84)</f>
        <v>2033</v>
      </c>
      <c r="V83" s="730">
        <f>IF(Analiza!T$84="","",Analiza!T$84)</f>
        <v>2034</v>
      </c>
      <c r="W83" s="730">
        <f>IF(Analiza!U$84="","",Analiza!U$84)</f>
        <v>2035</v>
      </c>
      <c r="X83" s="730" t="str">
        <f>IF(Analiza!V$84="","",Analiza!V$84)</f>
        <v/>
      </c>
      <c r="Y83" s="730" t="str">
        <f>IF(Analiza!W$84="","",Analiza!W$84)</f>
        <v/>
      </c>
      <c r="Z83" s="730" t="str">
        <f>IF(Analiza!X$84="","",Analiza!X$84)</f>
        <v/>
      </c>
      <c r="AA83" s="730" t="str">
        <f>IF(Analiza!Y$84="","",Analiza!Y$84)</f>
        <v/>
      </c>
      <c r="AB83" s="730" t="str">
        <f>IF(Analiza!Z$84="","",Analiza!Z$84)</f>
        <v/>
      </c>
      <c r="AC83" s="730" t="str">
        <f>IF(Analiza!AA$84="","",Analiza!AA$84)</f>
        <v/>
      </c>
      <c r="AD83" s="730" t="str">
        <f>IF(Analiza!AB$84="","",Analiza!AB$84)</f>
        <v/>
      </c>
      <c r="AE83" s="730" t="str">
        <f>IF(Analiza!AC$84="","",Analiza!AC$84)</f>
        <v/>
      </c>
      <c r="AF83" s="730" t="str">
        <f>IF(Analiza!AD$84="","",Analiza!AD$84)</f>
        <v/>
      </c>
      <c r="AG83" s="730" t="str">
        <f>IF(Analiza!AE$84="","",Analiza!AE$84)</f>
        <v/>
      </c>
      <c r="AH83" s="730" t="str">
        <f>IF(Analiza!AF$84="","",Analiza!AF$84)</f>
        <v/>
      </c>
      <c r="AI83" s="730" t="str">
        <f>IF(Analiza!AG$84="","",Analiza!AG$84)</f>
        <v/>
      </c>
      <c r="AJ83" s="730" t="str">
        <f>IF(Analiza!AH$84="","",Analiza!AH$84)</f>
        <v/>
      </c>
      <c r="AK83" s="730" t="str">
        <f>IF(Analiza!AI$84="","",Analiza!AI$84)</f>
        <v/>
      </c>
      <c r="AL83" s="730" t="str">
        <f>IF(Analiza!AJ$84="","",Analiza!AJ$84)</f>
        <v/>
      </c>
    </row>
    <row r="84" spans="1:38" ht="12.75" customHeight="1">
      <c r="A84" s="759"/>
      <c r="B84" s="751" t="s">
        <v>1005</v>
      </c>
      <c r="C84" s="738"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759"/>
      <c r="B85" s="751" t="s">
        <v>1005</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59"/>
      <c r="B86" s="751" t="s">
        <v>1005</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59"/>
      <c r="B87" s="751" t="s">
        <v>1005</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59"/>
      <c r="B88" s="751" t="s">
        <v>1005</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59"/>
      <c r="B89" s="751" t="s">
        <v>1005</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59"/>
      <c r="B90" s="751" t="s">
        <v>1005</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59"/>
      <c r="B91" s="751" t="s">
        <v>1005</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59"/>
      <c r="B92" s="751" t="s">
        <v>1005</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59"/>
      <c r="B93" s="751" t="s">
        <v>1005</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59"/>
      <c r="B94" s="751" t="s">
        <v>1005</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59"/>
      <c r="B95" s="751" t="s">
        <v>1005</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59"/>
      <c r="B96" s="751" t="s">
        <v>1005</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59"/>
      <c r="B97" s="751" t="s">
        <v>1005</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59"/>
      <c r="B98" s="751" t="s">
        <v>1005</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59"/>
      <c r="B99" s="751" t="s">
        <v>1005</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759"/>
      <c r="B100" s="751" t="s">
        <v>1005</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759"/>
      <c r="B101" s="751" t="s">
        <v>1005</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759"/>
      <c r="B102" s="751" t="s">
        <v>1005</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759"/>
      <c r="B103" s="751" t="s">
        <v>1005</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1"/>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807"/>
      <c r="C105" s="780" t="s">
        <v>122</v>
      </c>
      <c r="D105" s="782" t="s">
        <v>163</v>
      </c>
      <c r="E105" s="778" t="s">
        <v>161</v>
      </c>
      <c r="F105" s="784"/>
      <c r="G105" s="786"/>
      <c r="H105" s="778" t="s">
        <v>162</v>
      </c>
      <c r="I105" s="335" t="str">
        <f>IF(Analiza!G$83="","",Analiza!G$83)</f>
        <v>Faza oper.</v>
      </c>
      <c r="J105" s="335" t="str">
        <f>IF(Analiza!H$83="","",Analiza!H$83)</f>
        <v>Faza oper.</v>
      </c>
      <c r="K105" s="335" t="str">
        <f>IF(Analiza!I$83="","",Analiza!I$83)</f>
        <v>Faza oper.</v>
      </c>
      <c r="L105" s="335" t="str">
        <f>IF(Analiza!J$83="","",Analiza!J$83)</f>
        <v>Faza oper.</v>
      </c>
      <c r="M105" s="335" t="str">
        <f>IF(Analiza!K$83="","",Analiza!K$83)</f>
        <v>Faza oper.</v>
      </c>
      <c r="N105" s="335" t="str">
        <f>IF(Analiza!L$83="","",Analiza!L$83)</f>
        <v>Faza oper.</v>
      </c>
      <c r="O105" s="335" t="str">
        <f>IF(Analiza!M$83="","",Analiza!M$83)</f>
        <v>Faza oper.</v>
      </c>
      <c r="P105" s="335" t="str">
        <f>IF(Analiza!N$83="","",Analiza!N$83)</f>
        <v>Faza oper.</v>
      </c>
      <c r="Q105" s="335" t="str">
        <f>IF(Analiza!O$83="","",Analiza!O$83)</f>
        <v>Faza oper.</v>
      </c>
      <c r="R105" s="335" t="str">
        <f>IF(Analiza!P$83="","",Analiza!P$83)</f>
        <v>Faza oper.</v>
      </c>
      <c r="S105" s="335" t="str">
        <f>IF(Analiza!Q$83="","",Analiza!Q$83)</f>
        <v>Faza oper.</v>
      </c>
      <c r="T105" s="335" t="str">
        <f>IF(Analiza!R$83="","",Analiza!R$83)</f>
        <v>Faza oper.</v>
      </c>
      <c r="U105" s="335" t="str">
        <f>IF(Analiza!S$83="","",Analiza!S$83)</f>
        <v>Faza oper.</v>
      </c>
      <c r="V105" s="335" t="str">
        <f>IF(Analiza!T$83="","",Analiza!T$83)</f>
        <v>Faza oper.</v>
      </c>
      <c r="W105" s="335" t="str">
        <f>IF(Analiza!U$83="","",Analiza!U$83)</f>
        <v>Faza oper.</v>
      </c>
      <c r="X105" s="335" t="str">
        <f>IF(Analiza!V$83="","",Analiza!V$83)</f>
        <v/>
      </c>
      <c r="Y105" s="335" t="str">
        <f>IF(Analiza!W$83="","",Analiza!W$83)</f>
        <v/>
      </c>
      <c r="Z105" s="335" t="str">
        <f>IF(Analiza!X$83="","",Analiza!X$83)</f>
        <v/>
      </c>
      <c r="AA105" s="335" t="str">
        <f>IF(Analiza!Y$83="","",Analiza!Y$83)</f>
        <v/>
      </c>
      <c r="AB105" s="335" t="str">
        <f>IF(Analiza!Z$83="","",Analiza!Z$83)</f>
        <v/>
      </c>
      <c r="AC105" s="335" t="str">
        <f>IF(Analiza!AA$83="","",Analiza!AA$83)</f>
        <v/>
      </c>
      <c r="AD105" s="335" t="str">
        <f>IF(Analiza!AB$83="","",Analiza!AB$83)</f>
        <v/>
      </c>
      <c r="AE105" s="335" t="str">
        <f>IF(Analiza!AC$83="","",Analiza!AC$83)</f>
        <v/>
      </c>
      <c r="AF105" s="335" t="str">
        <f>IF(Analiza!AD$83="","",Analiza!AD$83)</f>
        <v/>
      </c>
      <c r="AG105" s="335" t="str">
        <f>IF(Analiza!AE$83="","",Analiza!AE$83)</f>
        <v/>
      </c>
      <c r="AH105" s="335" t="str">
        <f>IF(Analiza!AF$83="","",Analiza!AF$83)</f>
        <v/>
      </c>
      <c r="AI105" s="335" t="str">
        <f>IF(Analiza!AG$83="","",Analiza!AG$83)</f>
        <v/>
      </c>
      <c r="AJ105" s="335" t="str">
        <f>IF(Analiza!AH$83="","",Analiza!AH$83)</f>
        <v/>
      </c>
      <c r="AK105" s="335" t="str">
        <f>IF(Analiza!AI$83="","",Analiza!AI$83)</f>
        <v/>
      </c>
      <c r="AL105" s="335" t="str">
        <f>IF(Analiza!AJ$83="","",Analiza!AJ$83)</f>
        <v/>
      </c>
    </row>
    <row r="106" spans="1:38" ht="13.5" hidden="1" customHeight="1" thickBot="1">
      <c r="A106" s="808"/>
      <c r="C106" s="781"/>
      <c r="D106" s="783"/>
      <c r="E106" s="779"/>
      <c r="F106" s="785"/>
      <c r="G106" s="787"/>
      <c r="H106" s="779"/>
      <c r="I106" s="657">
        <f>IF(Analiza!G$84="","",Analiza!G$84)</f>
        <v>2021</v>
      </c>
      <c r="J106" s="657">
        <f>IF(Analiza!H$84="","",Analiza!H$84)</f>
        <v>2022</v>
      </c>
      <c r="K106" s="657">
        <f>IF(Analiza!I$84="","",Analiza!I$84)</f>
        <v>2023</v>
      </c>
      <c r="L106" s="657">
        <f>IF(Analiza!J$84="","",Analiza!J$84)</f>
        <v>2024</v>
      </c>
      <c r="M106" s="657">
        <f>IF(Analiza!K$84="","",Analiza!K$84)</f>
        <v>2025</v>
      </c>
      <c r="N106" s="657">
        <f>IF(Analiza!L$84="","",Analiza!L$84)</f>
        <v>2026</v>
      </c>
      <c r="O106" s="657">
        <f>IF(Analiza!M$84="","",Analiza!M$84)</f>
        <v>2027</v>
      </c>
      <c r="P106" s="657">
        <f>IF(Analiza!N$84="","",Analiza!N$84)</f>
        <v>2028</v>
      </c>
      <c r="Q106" s="657">
        <f>IF(Analiza!O$84="","",Analiza!O$84)</f>
        <v>2029</v>
      </c>
      <c r="R106" s="657">
        <f>IF(Analiza!P$84="","",Analiza!P$84)</f>
        <v>2030</v>
      </c>
      <c r="S106" s="657">
        <f>IF(Analiza!Q$84="","",Analiza!Q$84)</f>
        <v>2031</v>
      </c>
      <c r="T106" s="657">
        <f>IF(Analiza!R$84="","",Analiza!R$84)</f>
        <v>2032</v>
      </c>
      <c r="U106" s="657">
        <f>IF(Analiza!S$84="","",Analiza!S$84)</f>
        <v>2033</v>
      </c>
      <c r="V106" s="657">
        <f>IF(Analiza!T$84="","",Analiza!T$84)</f>
        <v>2034</v>
      </c>
      <c r="W106" s="657">
        <f>IF(Analiza!U$84="","",Analiza!U$84)</f>
        <v>2035</v>
      </c>
      <c r="X106" s="657" t="str">
        <f>IF(Analiza!V$84="","",Analiza!V$84)</f>
        <v/>
      </c>
      <c r="Y106" s="657" t="str">
        <f>IF(Analiza!W$84="","",Analiza!W$84)</f>
        <v/>
      </c>
      <c r="Z106" s="657" t="str">
        <f>IF(Analiza!X$84="","",Analiza!X$84)</f>
        <v/>
      </c>
      <c r="AA106" s="657" t="str">
        <f>IF(Analiza!Y$84="","",Analiza!Y$84)</f>
        <v/>
      </c>
      <c r="AB106" s="657" t="str">
        <f>IF(Analiza!Z$84="","",Analiza!Z$84)</f>
        <v/>
      </c>
      <c r="AC106" s="657" t="str">
        <f>IF(Analiza!AA$84="","",Analiza!AA$84)</f>
        <v/>
      </c>
      <c r="AD106" s="657" t="str">
        <f>IF(Analiza!AB$84="","",Analiza!AB$84)</f>
        <v/>
      </c>
      <c r="AE106" s="657" t="str">
        <f>IF(Analiza!AC$84="","",Analiza!AC$84)</f>
        <v/>
      </c>
      <c r="AF106" s="657" t="str">
        <f>IF(Analiza!AD$84="","",Analiza!AD$84)</f>
        <v/>
      </c>
      <c r="AG106" s="657" t="str">
        <f>IF(Analiza!AE$84="","",Analiza!AE$84)</f>
        <v/>
      </c>
      <c r="AH106" s="657" t="str">
        <f>IF(Analiza!AF$84="","",Analiza!AF$84)</f>
        <v/>
      </c>
      <c r="AI106" s="657" t="str">
        <f>IF(Analiza!AG$84="","",Analiza!AG$84)</f>
        <v/>
      </c>
      <c r="AJ106" s="657" t="str">
        <f>IF(Analiza!AH$84="","",Analiza!AH$84)</f>
        <v/>
      </c>
      <c r="AK106" s="657" t="str">
        <f>IF(Analiza!AI$84="","",Analiza!AI$84)</f>
        <v/>
      </c>
      <c r="AL106" s="657" t="str">
        <f>IF(Analiza!AJ$84="","",Analiza!AJ$84)</f>
        <v/>
      </c>
    </row>
    <row r="107" spans="1:38" ht="13.5" hidden="1" customHeight="1" thickBot="1">
      <c r="A107" s="809"/>
      <c r="C107" s="740">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50" t="s">
        <v>1004</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758" t="s">
        <v>1021</v>
      </c>
      <c r="B109" s="750" t="s">
        <v>1004</v>
      </c>
      <c r="C109" s="780" t="s">
        <v>110</v>
      </c>
      <c r="D109" s="782" t="s">
        <v>117</v>
      </c>
      <c r="E109" s="778" t="s">
        <v>93</v>
      </c>
      <c r="F109" s="778" t="s">
        <v>60</v>
      </c>
      <c r="G109" s="788" t="s">
        <v>94</v>
      </c>
      <c r="H109" s="778" t="s">
        <v>8</v>
      </c>
      <c r="I109" s="335" t="str">
        <f>IF(Analiza!G$83="","",Analiza!G$83)</f>
        <v>Faza oper.</v>
      </c>
      <c r="J109" s="335" t="str">
        <f>IF(Analiza!H$83="","",Analiza!H$83)</f>
        <v>Faza oper.</v>
      </c>
      <c r="K109" s="335" t="str">
        <f>IF(Analiza!I$83="","",Analiza!I$83)</f>
        <v>Faza oper.</v>
      </c>
      <c r="L109" s="335" t="str">
        <f>IF(Analiza!J$83="","",Analiza!J$83)</f>
        <v>Faza oper.</v>
      </c>
      <c r="M109" s="335" t="str">
        <f>IF(Analiza!K$83="","",Analiza!K$83)</f>
        <v>Faza oper.</v>
      </c>
      <c r="N109" s="335" t="str">
        <f>IF(Analiza!L$83="","",Analiza!L$83)</f>
        <v>Faza oper.</v>
      </c>
      <c r="O109" s="335" t="str">
        <f>IF(Analiza!M$83="","",Analiza!M$83)</f>
        <v>Faza oper.</v>
      </c>
      <c r="P109" s="335" t="str">
        <f>IF(Analiza!N$83="","",Analiza!N$83)</f>
        <v>Faza oper.</v>
      </c>
      <c r="Q109" s="335" t="str">
        <f>IF(Analiza!O$83="","",Analiza!O$83)</f>
        <v>Faza oper.</v>
      </c>
      <c r="R109" s="335" t="str">
        <f>IF(Analiza!P$83="","",Analiza!P$83)</f>
        <v>Faza oper.</v>
      </c>
      <c r="S109" s="335" t="str">
        <f>IF(Analiza!Q$83="","",Analiza!Q$83)</f>
        <v>Faza oper.</v>
      </c>
      <c r="T109" s="335" t="str">
        <f>IF(Analiza!R$83="","",Analiza!R$83)</f>
        <v>Faza oper.</v>
      </c>
      <c r="U109" s="335" t="str">
        <f>IF(Analiza!S$83="","",Analiza!S$83)</f>
        <v>Faza oper.</v>
      </c>
      <c r="V109" s="335" t="str">
        <f>IF(Analiza!T$83="","",Analiza!T$83)</f>
        <v>Faza oper.</v>
      </c>
      <c r="W109" s="335" t="str">
        <f>IF(Analiza!U$83="","",Analiza!U$83)</f>
        <v>Faza oper.</v>
      </c>
      <c r="X109" s="335" t="str">
        <f>IF(Analiza!V$83="","",Analiza!V$83)</f>
        <v/>
      </c>
      <c r="Y109" s="335" t="str">
        <f>IF(Analiza!W$83="","",Analiza!W$83)</f>
        <v/>
      </c>
      <c r="Z109" s="335" t="str">
        <f>IF(Analiza!X$83="","",Analiza!X$83)</f>
        <v/>
      </c>
      <c r="AA109" s="335" t="str">
        <f>IF(Analiza!Y$83="","",Analiza!Y$83)</f>
        <v/>
      </c>
      <c r="AB109" s="335" t="str">
        <f>IF(Analiza!Z$83="","",Analiza!Z$83)</f>
        <v/>
      </c>
      <c r="AC109" s="335" t="str">
        <f>IF(Analiza!AA$83="","",Analiza!AA$83)</f>
        <v/>
      </c>
      <c r="AD109" s="335" t="str">
        <f>IF(Analiza!AB$83="","",Analiza!AB$83)</f>
        <v/>
      </c>
      <c r="AE109" s="335" t="str">
        <f>IF(Analiza!AC$83="","",Analiza!AC$83)</f>
        <v/>
      </c>
      <c r="AF109" s="335" t="str">
        <f>IF(Analiza!AD$83="","",Analiza!AD$83)</f>
        <v/>
      </c>
      <c r="AG109" s="335" t="str">
        <f>IF(Analiza!AE$83="","",Analiza!AE$83)</f>
        <v/>
      </c>
      <c r="AH109" s="335" t="str">
        <f>IF(Analiza!AF$83="","",Analiza!AF$83)</f>
        <v/>
      </c>
      <c r="AI109" s="335" t="str">
        <f>IF(Analiza!AG$83="","",Analiza!AG$83)</f>
        <v/>
      </c>
      <c r="AJ109" s="335" t="str">
        <f>IF(Analiza!AH$83="","",Analiza!AH$83)</f>
        <v/>
      </c>
      <c r="AK109" s="335" t="str">
        <f>IF(Analiza!AI$83="","",Analiza!AI$83)</f>
        <v/>
      </c>
      <c r="AL109" s="335" t="str">
        <f>IF(Analiza!AJ$83="","",Analiza!AJ$83)</f>
        <v/>
      </c>
    </row>
    <row r="110" spans="1:38" ht="15.75" customHeight="1">
      <c r="A110" s="761"/>
      <c r="B110" s="750" t="s">
        <v>1004</v>
      </c>
      <c r="C110" s="781"/>
      <c r="D110" s="783"/>
      <c r="E110" s="779"/>
      <c r="F110" s="779"/>
      <c r="G110" s="789"/>
      <c r="H110" s="779"/>
      <c r="I110" s="335">
        <f>IF(Analiza!G$84="","",Analiza!G$84)</f>
        <v>2021</v>
      </c>
      <c r="J110" s="335">
        <f>IF(Analiza!H$84="","",Analiza!H$84)</f>
        <v>2022</v>
      </c>
      <c r="K110" s="335">
        <f>IF(Analiza!I$84="","",Analiza!I$84)</f>
        <v>2023</v>
      </c>
      <c r="L110" s="335">
        <f>IF(Analiza!J$84="","",Analiza!J$84)</f>
        <v>2024</v>
      </c>
      <c r="M110" s="335">
        <f>IF(Analiza!K$84="","",Analiza!K$84)</f>
        <v>2025</v>
      </c>
      <c r="N110" s="335">
        <f>IF(Analiza!L$84="","",Analiza!L$84)</f>
        <v>2026</v>
      </c>
      <c r="O110" s="335">
        <f>IF(Analiza!M$84="","",Analiza!M$84)</f>
        <v>2027</v>
      </c>
      <c r="P110" s="335">
        <f>IF(Analiza!N$84="","",Analiza!N$84)</f>
        <v>2028</v>
      </c>
      <c r="Q110" s="335">
        <f>IF(Analiza!O$84="","",Analiza!O$84)</f>
        <v>2029</v>
      </c>
      <c r="R110" s="335">
        <f>IF(Analiza!P$84="","",Analiza!P$84)</f>
        <v>2030</v>
      </c>
      <c r="S110" s="335">
        <f>IF(Analiza!Q$84="","",Analiza!Q$84)</f>
        <v>2031</v>
      </c>
      <c r="T110" s="335">
        <f>IF(Analiza!R$84="","",Analiza!R$84)</f>
        <v>2032</v>
      </c>
      <c r="U110" s="335">
        <f>IF(Analiza!S$84="","",Analiza!S$84)</f>
        <v>2033</v>
      </c>
      <c r="V110" s="335">
        <f>IF(Analiza!T$84="","",Analiza!T$84)</f>
        <v>2034</v>
      </c>
      <c r="W110" s="335">
        <f>IF(Analiza!U$84="","",Analiza!U$84)</f>
        <v>2035</v>
      </c>
      <c r="X110" s="335" t="str">
        <f>IF(Analiza!V$84="","",Analiza!V$84)</f>
        <v/>
      </c>
      <c r="Y110" s="335" t="str">
        <f>IF(Analiza!W$84="","",Analiza!W$84)</f>
        <v/>
      </c>
      <c r="Z110" s="335" t="str">
        <f>IF(Analiza!X$84="","",Analiza!X$84)</f>
        <v/>
      </c>
      <c r="AA110" s="335" t="str">
        <f>IF(Analiza!Y$84="","",Analiza!Y$84)</f>
        <v/>
      </c>
      <c r="AB110" s="335" t="str">
        <f>IF(Analiza!Z$84="","",Analiza!Z$84)</f>
        <v/>
      </c>
      <c r="AC110" s="335" t="str">
        <f>IF(Analiza!AA$84="","",Analiza!AA$84)</f>
        <v/>
      </c>
      <c r="AD110" s="335" t="str">
        <f>IF(Analiza!AB$84="","",Analiza!AB$84)</f>
        <v/>
      </c>
      <c r="AE110" s="335" t="str">
        <f>IF(Analiza!AC$84="","",Analiza!AC$84)</f>
        <v/>
      </c>
      <c r="AF110" s="335" t="str">
        <f>IF(Analiza!AD$84="","",Analiza!AD$84)</f>
        <v/>
      </c>
      <c r="AG110" s="335" t="str">
        <f>IF(Analiza!AE$84="","",Analiza!AE$84)</f>
        <v/>
      </c>
      <c r="AH110" s="335" t="str">
        <f>IF(Analiza!AF$84="","",Analiza!AF$84)</f>
        <v/>
      </c>
      <c r="AI110" s="335" t="str">
        <f>IF(Analiza!AG$84="","",Analiza!AG$84)</f>
        <v/>
      </c>
      <c r="AJ110" s="335" t="str">
        <f>IF(Analiza!AH$84="","",Analiza!AH$84)</f>
        <v/>
      </c>
      <c r="AK110" s="335" t="str">
        <f>IF(Analiza!AI$84="","",Analiza!AI$84)</f>
        <v/>
      </c>
      <c r="AL110" s="335" t="str">
        <f>IF(Analiza!AJ$84="","",Analiza!AJ$84)</f>
        <v/>
      </c>
    </row>
    <row r="111" spans="1:38" s="18" customFormat="1" ht="13.5" customHeight="1" thickBot="1">
      <c r="A111" s="761"/>
      <c r="B111" s="751" t="s">
        <v>1005</v>
      </c>
      <c r="C111" s="741"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761"/>
      <c r="B112" s="751" t="s">
        <v>1005</v>
      </c>
      <c r="C112" s="742"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761"/>
      <c r="B113" s="751" t="s">
        <v>1005</v>
      </c>
      <c r="C113" s="743"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1"/>
      <c r="B114" s="751" t="s">
        <v>1005</v>
      </c>
      <c r="C114" s="743"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1"/>
      <c r="B115" s="751" t="s">
        <v>1005</v>
      </c>
      <c r="C115" s="743"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1"/>
      <c r="B116" s="751" t="s">
        <v>1005</v>
      </c>
      <c r="C116" s="743"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1"/>
      <c r="B117" s="751" t="s">
        <v>1005</v>
      </c>
      <c r="C117" s="743"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1"/>
      <c r="B118" s="751" t="s">
        <v>1005</v>
      </c>
      <c r="C118" s="743"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1"/>
      <c r="B119" s="751" t="s">
        <v>1005</v>
      </c>
      <c r="C119" s="743"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1"/>
      <c r="B120" s="751" t="s">
        <v>1005</v>
      </c>
      <c r="C120" s="743"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1"/>
      <c r="B121" s="751" t="s">
        <v>1005</v>
      </c>
      <c r="C121" s="743"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1"/>
      <c r="B122" s="751" t="s">
        <v>1005</v>
      </c>
      <c r="C122" s="743"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1"/>
      <c r="B123" s="751" t="s">
        <v>1005</v>
      </c>
      <c r="C123" s="743"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1"/>
      <c r="B124" s="751" t="s">
        <v>1005</v>
      </c>
      <c r="C124" s="743"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1"/>
      <c r="B125" s="751" t="s">
        <v>1005</v>
      </c>
      <c r="C125" s="743"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1"/>
      <c r="B126" s="751" t="s">
        <v>1005</v>
      </c>
      <c r="C126" s="743"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1"/>
      <c r="B127" s="751" t="s">
        <v>1005</v>
      </c>
      <c r="C127" s="743"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761"/>
      <c r="B128" s="751" t="s">
        <v>1005</v>
      </c>
      <c r="C128" s="743"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761"/>
      <c r="B129" s="751" t="s">
        <v>1005</v>
      </c>
      <c r="C129" s="743"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761"/>
      <c r="B130" s="751" t="s">
        <v>1005</v>
      </c>
      <c r="C130" s="743"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761"/>
      <c r="B131" s="751" t="s">
        <v>1005</v>
      </c>
      <c r="C131" s="743"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761"/>
      <c r="B132" s="751" t="s">
        <v>1005</v>
      </c>
      <c r="C132" s="741"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761"/>
      <c r="B133" s="751" t="s">
        <v>1005</v>
      </c>
      <c r="C133" s="742"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761"/>
      <c r="B134" s="751" t="s">
        <v>1005</v>
      </c>
      <c r="C134" s="743"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1"/>
      <c r="B135" s="751" t="s">
        <v>1005</v>
      </c>
      <c r="C135" s="743"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1"/>
      <c r="B136" s="751" t="s">
        <v>1005</v>
      </c>
      <c r="C136" s="743"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1"/>
      <c r="B137" s="751" t="s">
        <v>1005</v>
      </c>
      <c r="C137" s="743"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1"/>
      <c r="B138" s="751" t="s">
        <v>1005</v>
      </c>
      <c r="C138" s="743"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1"/>
      <c r="B139" s="751" t="s">
        <v>1005</v>
      </c>
      <c r="C139" s="743"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1"/>
      <c r="B140" s="751" t="s">
        <v>1005</v>
      </c>
      <c r="C140" s="743"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1"/>
      <c r="B141" s="751" t="s">
        <v>1005</v>
      </c>
      <c r="C141" s="743"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1"/>
      <c r="B142" s="751" t="s">
        <v>1005</v>
      </c>
      <c r="C142" s="743"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1"/>
      <c r="B143" s="751" t="s">
        <v>1005</v>
      </c>
      <c r="C143" s="743"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1"/>
      <c r="B144" s="751" t="s">
        <v>1005</v>
      </c>
      <c r="C144" s="743"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1"/>
      <c r="B145" s="751" t="s">
        <v>1005</v>
      </c>
      <c r="C145" s="743"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1"/>
      <c r="B146" s="751" t="s">
        <v>1005</v>
      </c>
      <c r="C146" s="743"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1"/>
      <c r="B147" s="751" t="s">
        <v>1005</v>
      </c>
      <c r="C147" s="743"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1"/>
      <c r="B148" s="751" t="s">
        <v>1005</v>
      </c>
      <c r="C148" s="743"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761"/>
      <c r="B149" s="751" t="s">
        <v>1005</v>
      </c>
      <c r="C149" s="743"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761"/>
      <c r="B150" s="751" t="s">
        <v>1005</v>
      </c>
      <c r="C150" s="743"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761"/>
      <c r="B151" s="751" t="s">
        <v>1005</v>
      </c>
      <c r="C151" s="743"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762"/>
      <c r="B152" s="751" t="s">
        <v>1005</v>
      </c>
      <c r="C152" s="743"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50" t="s">
        <v>1004</v>
      </c>
      <c r="C153" s="316"/>
      <c r="D153" s="317" t="s">
        <v>121</v>
      </c>
    </row>
    <row r="154" spans="1:38" s="18" customFormat="1" ht="24">
      <c r="A154" s="810" t="s">
        <v>1022</v>
      </c>
      <c r="B154" s="750" t="s">
        <v>1004</v>
      </c>
      <c r="C154" s="765" t="s">
        <v>10</v>
      </c>
      <c r="D154" s="763" t="s">
        <v>199</v>
      </c>
      <c r="E154" s="794" t="s">
        <v>58</v>
      </c>
      <c r="F154" s="335" t="str">
        <f>IF(Analiza!G$83="","",Analiza!G$83)</f>
        <v>Faza oper.</v>
      </c>
      <c r="G154" s="335" t="str">
        <f>IF(Analiza!H$83="","",Analiza!H$83)</f>
        <v>Faza oper.</v>
      </c>
      <c r="H154" s="335" t="str">
        <f>IF(Analiza!I$83="","",Analiza!I$83)</f>
        <v>Faza oper.</v>
      </c>
      <c r="I154" s="335" t="str">
        <f>IF(Analiza!J$83="","",Analiza!J$83)</f>
        <v>Faza oper.</v>
      </c>
      <c r="J154" s="335" t="str">
        <f>IF(Analiza!K$83="","",Analiza!K$83)</f>
        <v>Faza oper.</v>
      </c>
      <c r="K154" s="335" t="str">
        <f>IF(Analiza!L$83="","",Analiza!L$83)</f>
        <v>Faza oper.</v>
      </c>
      <c r="L154" s="335" t="str">
        <f>IF(Analiza!M$83="","",Analiza!M$83)</f>
        <v>Faza oper.</v>
      </c>
      <c r="M154" s="335" t="str">
        <f>IF(Analiza!N$83="","",Analiza!N$83)</f>
        <v>Faza oper.</v>
      </c>
      <c r="N154" s="335" t="str">
        <f>IF(Analiza!O$83="","",Analiza!O$83)</f>
        <v>Faza oper.</v>
      </c>
      <c r="O154" s="335" t="str">
        <f>IF(Analiza!P$83="","",Analiza!P$83)</f>
        <v>Faza oper.</v>
      </c>
      <c r="P154" s="335" t="str">
        <f>IF(Analiza!Q$83="","",Analiza!Q$83)</f>
        <v>Faza oper.</v>
      </c>
      <c r="Q154" s="335" t="str">
        <f>IF(Analiza!R$83="","",Analiza!R$83)</f>
        <v>Faza oper.</v>
      </c>
      <c r="R154" s="335" t="str">
        <f>IF(Analiza!S$83="","",Analiza!S$83)</f>
        <v>Faza oper.</v>
      </c>
      <c r="S154" s="335" t="str">
        <f>IF(Analiza!T$83="","",Analiza!T$83)</f>
        <v>Faza oper.</v>
      </c>
      <c r="T154" s="335" t="str">
        <f>IF(Analiza!U$83="","",Analiza!U$83)</f>
        <v>Faza oper.</v>
      </c>
      <c r="U154" s="335" t="str">
        <f>IF(Analiza!V$83="","",Analiza!V$83)</f>
        <v/>
      </c>
      <c r="V154" s="335" t="str">
        <f>IF(Analiza!W$83="","",Analiza!W$83)</f>
        <v/>
      </c>
      <c r="W154" s="335" t="str">
        <f>IF(Analiza!X$83="","",Analiza!X$83)</f>
        <v/>
      </c>
      <c r="X154" s="335" t="str">
        <f>IF(Analiza!Y$83="","",Analiza!Y$83)</f>
        <v/>
      </c>
      <c r="Y154" s="335" t="str">
        <f>IF(Analiza!Z$83="","",Analiza!Z$83)</f>
        <v/>
      </c>
      <c r="Z154" s="335" t="str">
        <f>IF(Analiza!AA$83="","",Analiza!AA$83)</f>
        <v/>
      </c>
      <c r="AA154" s="335" t="str">
        <f>IF(Analiza!AB$83="","",Analiza!AB$83)</f>
        <v/>
      </c>
      <c r="AB154" s="335" t="str">
        <f>IF(Analiza!AC$83="","",Analiza!AC$83)</f>
        <v/>
      </c>
      <c r="AC154" s="335" t="str">
        <f>IF(Analiza!AD$83="","",Analiza!AD$83)</f>
        <v/>
      </c>
      <c r="AD154" s="335" t="str">
        <f>IF(Analiza!AE$83="","",Analiza!AE$83)</f>
        <v/>
      </c>
      <c r="AE154" s="335" t="str">
        <f>IF(Analiza!AF$83="","",Analiza!AF$83)</f>
        <v/>
      </c>
      <c r="AF154" s="335" t="str">
        <f>IF(Analiza!AG$83="","",Analiza!AG$83)</f>
        <v/>
      </c>
      <c r="AG154" s="335" t="str">
        <f>IF(Analiza!AH$83="","",Analiza!AH$83)</f>
        <v/>
      </c>
      <c r="AH154" s="335" t="str">
        <f>IF(Analiza!AI$83="","",Analiza!AI$83)</f>
        <v/>
      </c>
      <c r="AI154" s="335" t="str">
        <f>IF(Analiza!AJ$83="","",Analiza!AJ$83)</f>
        <v/>
      </c>
    </row>
    <row r="155" spans="1:38" s="18" customFormat="1" ht="15" customHeight="1" thickBot="1">
      <c r="A155" s="761"/>
      <c r="B155" s="750" t="s">
        <v>1004</v>
      </c>
      <c r="C155" s="766"/>
      <c r="D155" s="764"/>
      <c r="E155" s="795"/>
      <c r="F155" s="657">
        <f>IF(Analiza!G$84="","",Analiza!G$84)</f>
        <v>2021</v>
      </c>
      <c r="G155" s="657">
        <f>IF(Analiza!H$84="","",Analiza!H$84)</f>
        <v>2022</v>
      </c>
      <c r="H155" s="657">
        <f>IF(Analiza!I$84="","",Analiza!I$84)</f>
        <v>2023</v>
      </c>
      <c r="I155" s="657">
        <f>IF(Analiza!J$84="","",Analiza!J$84)</f>
        <v>2024</v>
      </c>
      <c r="J155" s="657">
        <f>IF(Analiza!K$84="","",Analiza!K$84)</f>
        <v>2025</v>
      </c>
      <c r="K155" s="657">
        <f>IF(Analiza!L$84="","",Analiza!L$84)</f>
        <v>2026</v>
      </c>
      <c r="L155" s="657">
        <f>IF(Analiza!M$84="","",Analiza!M$84)</f>
        <v>2027</v>
      </c>
      <c r="M155" s="657">
        <f>IF(Analiza!N$84="","",Analiza!N$84)</f>
        <v>2028</v>
      </c>
      <c r="N155" s="657">
        <f>IF(Analiza!O$84="","",Analiza!O$84)</f>
        <v>2029</v>
      </c>
      <c r="O155" s="657">
        <f>IF(Analiza!P$84="","",Analiza!P$84)</f>
        <v>2030</v>
      </c>
      <c r="P155" s="657">
        <f>IF(Analiza!Q$84="","",Analiza!Q$84)</f>
        <v>2031</v>
      </c>
      <c r="Q155" s="657">
        <f>IF(Analiza!R$84="","",Analiza!R$84)</f>
        <v>2032</v>
      </c>
      <c r="R155" s="657">
        <f>IF(Analiza!S$84="","",Analiza!S$84)</f>
        <v>2033</v>
      </c>
      <c r="S155" s="657">
        <f>IF(Analiza!T$84="","",Analiza!T$84)</f>
        <v>2034</v>
      </c>
      <c r="T155" s="657">
        <f>IF(Analiza!U$84="","",Analiza!U$84)</f>
        <v>2035</v>
      </c>
      <c r="U155" s="657" t="str">
        <f>IF(Analiza!V$84="","",Analiza!V$84)</f>
        <v/>
      </c>
      <c r="V155" s="657" t="str">
        <f>IF(Analiza!W$84="","",Analiza!W$84)</f>
        <v/>
      </c>
      <c r="W155" s="657" t="str">
        <f>IF(Analiza!X$84="","",Analiza!X$84)</f>
        <v/>
      </c>
      <c r="X155" s="657" t="str">
        <f>IF(Analiza!Y$84="","",Analiza!Y$84)</f>
        <v/>
      </c>
      <c r="Y155" s="657" t="str">
        <f>IF(Analiza!Z$84="","",Analiza!Z$84)</f>
        <v/>
      </c>
      <c r="Z155" s="657" t="str">
        <f>IF(Analiza!AA$84="","",Analiza!AA$84)</f>
        <v/>
      </c>
      <c r="AA155" s="657" t="str">
        <f>IF(Analiza!AB$84="","",Analiza!AB$84)</f>
        <v/>
      </c>
      <c r="AB155" s="657" t="str">
        <f>IF(Analiza!AC$84="","",Analiza!AC$84)</f>
        <v/>
      </c>
      <c r="AC155" s="657" t="str">
        <f>IF(Analiza!AD$84="","",Analiza!AD$84)</f>
        <v/>
      </c>
      <c r="AD155" s="657" t="str">
        <f>IF(Analiza!AE$84="","",Analiza!AE$84)</f>
        <v/>
      </c>
      <c r="AE155" s="657" t="str">
        <f>IF(Analiza!AF$84="","",Analiza!AF$84)</f>
        <v/>
      </c>
      <c r="AF155" s="657" t="str">
        <f>IF(Analiza!AG$84="","",Analiza!AG$84)</f>
        <v/>
      </c>
      <c r="AG155" s="657" t="str">
        <f>IF(Analiza!AH$84="","",Analiza!AH$84)</f>
        <v/>
      </c>
      <c r="AH155" s="657" t="str">
        <f>IF(Analiza!AI$84="","",Analiza!AI$84)</f>
        <v/>
      </c>
      <c r="AI155" s="657" t="str">
        <f>IF(Analiza!AJ$84="","",Analiza!AJ$84)</f>
        <v/>
      </c>
    </row>
    <row r="156" spans="1:38" ht="24">
      <c r="A156" s="761"/>
      <c r="B156" s="750" t="s">
        <v>1004</v>
      </c>
      <c r="C156" s="740">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761"/>
      <c r="B157" s="750" t="s">
        <v>1004</v>
      </c>
      <c r="C157" s="733">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762"/>
      <c r="B158" s="750" t="s">
        <v>1004</v>
      </c>
      <c r="C158" s="733">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50" t="s">
        <v>1004</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50" t="s">
        <v>1004</v>
      </c>
      <c r="C160" s="345" t="s">
        <v>22</v>
      </c>
      <c r="D160" s="346" t="s">
        <v>96</v>
      </c>
    </row>
    <row r="161" spans="1:35" s="686" customFormat="1" ht="36.75" thickBot="1">
      <c r="A161" s="758" t="s">
        <v>1032</v>
      </c>
      <c r="B161" s="750" t="s">
        <v>1007</v>
      </c>
      <c r="C161" s="733">
        <v>1</v>
      </c>
      <c r="D161" s="611" t="s">
        <v>1023</v>
      </c>
      <c r="E161" s="770"/>
      <c r="F161" s="771"/>
      <c r="G161" s="771"/>
      <c r="H161" s="771"/>
      <c r="I161" s="771"/>
      <c r="J161" s="771"/>
      <c r="K161" s="771"/>
      <c r="L161" s="771"/>
      <c r="M161" s="771"/>
      <c r="N161" s="771"/>
      <c r="O161" s="771"/>
      <c r="P161" s="771"/>
      <c r="Q161" s="771"/>
      <c r="R161" s="771"/>
      <c r="S161" s="771"/>
      <c r="T161" s="772"/>
      <c r="U161" s="685"/>
      <c r="V161" s="685"/>
      <c r="W161" s="685"/>
      <c r="X161" s="685"/>
      <c r="Y161" s="685"/>
      <c r="Z161" s="685"/>
      <c r="AA161" s="685"/>
      <c r="AB161" s="685"/>
      <c r="AC161" s="685"/>
      <c r="AD161" s="685"/>
      <c r="AE161" s="685"/>
      <c r="AF161" s="685"/>
      <c r="AG161" s="685"/>
      <c r="AH161" s="685"/>
      <c r="AI161" s="685"/>
    </row>
    <row r="162" spans="1:35" s="8" customFormat="1" ht="24" customHeight="1">
      <c r="A162" s="759"/>
      <c r="B162" s="750" t="s">
        <v>1004</v>
      </c>
      <c r="C162" s="765" t="s">
        <v>10</v>
      </c>
      <c r="D162" s="763" t="s">
        <v>200</v>
      </c>
      <c r="E162" s="794" t="s">
        <v>0</v>
      </c>
      <c r="F162" s="335" t="str">
        <f>IF(Analiza!G$83="","",Analiza!G$83)</f>
        <v>Faza oper.</v>
      </c>
      <c r="G162" s="335" t="str">
        <f>IF(Analiza!H$83="","",Analiza!H$83)</f>
        <v>Faza oper.</v>
      </c>
      <c r="H162" s="335" t="str">
        <f>IF(Analiza!I$83="","",Analiza!I$83)</f>
        <v>Faza oper.</v>
      </c>
      <c r="I162" s="335" t="str">
        <f>IF(Analiza!J$83="","",Analiza!J$83)</f>
        <v>Faza oper.</v>
      </c>
      <c r="J162" s="335" t="str">
        <f>IF(Analiza!K$83="","",Analiza!K$83)</f>
        <v>Faza oper.</v>
      </c>
      <c r="K162" s="335" t="str">
        <f>IF(Analiza!L$83="","",Analiza!L$83)</f>
        <v>Faza oper.</v>
      </c>
      <c r="L162" s="335" t="str">
        <f>IF(Analiza!M$83="","",Analiza!M$83)</f>
        <v>Faza oper.</v>
      </c>
      <c r="M162" s="335" t="str">
        <f>IF(Analiza!N$83="","",Analiza!N$83)</f>
        <v>Faza oper.</v>
      </c>
      <c r="N162" s="335" t="str">
        <f>IF(Analiza!O$83="","",Analiza!O$83)</f>
        <v>Faza oper.</v>
      </c>
      <c r="O162" s="335" t="str">
        <f>IF(Analiza!P$83="","",Analiza!P$83)</f>
        <v>Faza oper.</v>
      </c>
      <c r="P162" s="335" t="str">
        <f>IF(Analiza!Q$83="","",Analiza!Q$83)</f>
        <v>Faza oper.</v>
      </c>
      <c r="Q162" s="335" t="str">
        <f>IF(Analiza!R$83="","",Analiza!R$83)</f>
        <v>Faza oper.</v>
      </c>
      <c r="R162" s="335" t="str">
        <f>IF(Analiza!S$83="","",Analiza!S$83)</f>
        <v>Faza oper.</v>
      </c>
      <c r="S162" s="335" t="str">
        <f>IF(Analiza!T$83="","",Analiza!T$83)</f>
        <v>Faza oper.</v>
      </c>
      <c r="T162" s="335" t="str">
        <f>IF(Analiza!U$83="","",Analiza!U$83)</f>
        <v>Faza oper.</v>
      </c>
      <c r="U162" s="335" t="str">
        <f>IF(Analiza!V$83="","",Analiza!V$83)</f>
        <v/>
      </c>
      <c r="V162" s="335" t="str">
        <f>IF(Analiza!W$83="","",Analiza!W$83)</f>
        <v/>
      </c>
      <c r="W162" s="335" t="str">
        <f>IF(Analiza!X$83="","",Analiza!X$83)</f>
        <v/>
      </c>
      <c r="X162" s="335" t="str">
        <f>IF(Analiza!Y$83="","",Analiza!Y$83)</f>
        <v/>
      </c>
      <c r="Y162" s="335" t="str">
        <f>IF(Analiza!Z$83="","",Analiza!Z$83)</f>
        <v/>
      </c>
      <c r="Z162" s="335" t="str">
        <f>IF(Analiza!AA$83="","",Analiza!AA$83)</f>
        <v/>
      </c>
      <c r="AA162" s="335" t="str">
        <f>IF(Analiza!AB$83="","",Analiza!AB$83)</f>
        <v/>
      </c>
      <c r="AB162" s="335" t="str">
        <f>IF(Analiza!AC$83="","",Analiza!AC$83)</f>
        <v/>
      </c>
      <c r="AC162" s="335" t="str">
        <f>IF(Analiza!AD$83="","",Analiza!AD$83)</f>
        <v/>
      </c>
      <c r="AD162" s="335" t="str">
        <f>IF(Analiza!AE$83="","",Analiza!AE$83)</f>
        <v/>
      </c>
      <c r="AE162" s="335" t="str">
        <f>IF(Analiza!AF$83="","",Analiza!AF$83)</f>
        <v/>
      </c>
      <c r="AF162" s="335" t="str">
        <f>IF(Analiza!AG$83="","",Analiza!AG$83)</f>
        <v/>
      </c>
      <c r="AG162" s="335" t="str">
        <f>IF(Analiza!AH$83="","",Analiza!AH$83)</f>
        <v/>
      </c>
      <c r="AH162" s="335" t="str">
        <f>IF(Analiza!AI$83="","",Analiza!AI$83)</f>
        <v/>
      </c>
      <c r="AI162" s="335" t="str">
        <f>IF(Analiza!AJ$83="","",Analiza!AJ$83)</f>
        <v/>
      </c>
    </row>
    <row r="163" spans="1:35" s="8" customFormat="1" ht="16.5" customHeight="1" thickBot="1">
      <c r="A163" s="759"/>
      <c r="B163" s="750" t="s">
        <v>1004</v>
      </c>
      <c r="C163" s="766"/>
      <c r="D163" s="764"/>
      <c r="E163" s="795"/>
      <c r="F163" s="657">
        <f>IF(Analiza!G$84="","",Analiza!G$84)</f>
        <v>2021</v>
      </c>
      <c r="G163" s="657">
        <f>IF(Analiza!H$84="","",Analiza!H$84)</f>
        <v>2022</v>
      </c>
      <c r="H163" s="657">
        <f>IF(Analiza!I$84="","",Analiza!I$84)</f>
        <v>2023</v>
      </c>
      <c r="I163" s="657">
        <f>IF(Analiza!J$84="","",Analiza!J$84)</f>
        <v>2024</v>
      </c>
      <c r="J163" s="657">
        <f>IF(Analiza!K$84="","",Analiza!K$84)</f>
        <v>2025</v>
      </c>
      <c r="K163" s="657">
        <f>IF(Analiza!L$84="","",Analiza!L$84)</f>
        <v>2026</v>
      </c>
      <c r="L163" s="657">
        <f>IF(Analiza!M$84="","",Analiza!M$84)</f>
        <v>2027</v>
      </c>
      <c r="M163" s="657">
        <f>IF(Analiza!N$84="","",Analiza!N$84)</f>
        <v>2028</v>
      </c>
      <c r="N163" s="657">
        <f>IF(Analiza!O$84="","",Analiza!O$84)</f>
        <v>2029</v>
      </c>
      <c r="O163" s="657">
        <f>IF(Analiza!P$84="","",Analiza!P$84)</f>
        <v>2030</v>
      </c>
      <c r="P163" s="657">
        <f>IF(Analiza!Q$84="","",Analiza!Q$84)</f>
        <v>2031</v>
      </c>
      <c r="Q163" s="657">
        <f>IF(Analiza!R$84="","",Analiza!R$84)</f>
        <v>2032</v>
      </c>
      <c r="R163" s="657">
        <f>IF(Analiza!S$84="","",Analiza!S$84)</f>
        <v>2033</v>
      </c>
      <c r="S163" s="657">
        <f>IF(Analiza!T$84="","",Analiza!T$84)</f>
        <v>2034</v>
      </c>
      <c r="T163" s="657">
        <f>IF(Analiza!U$84="","",Analiza!U$84)</f>
        <v>2035</v>
      </c>
      <c r="U163" s="657" t="str">
        <f>IF(Analiza!V$84="","",Analiza!V$84)</f>
        <v/>
      </c>
      <c r="V163" s="657" t="str">
        <f>IF(Analiza!W$84="","",Analiza!W$84)</f>
        <v/>
      </c>
      <c r="W163" s="657" t="str">
        <f>IF(Analiza!X$84="","",Analiza!X$84)</f>
        <v/>
      </c>
      <c r="X163" s="657" t="str">
        <f>IF(Analiza!Y$84="","",Analiza!Y$84)</f>
        <v/>
      </c>
      <c r="Y163" s="657" t="str">
        <f>IF(Analiza!Z$84="","",Analiza!Z$84)</f>
        <v/>
      </c>
      <c r="Z163" s="657" t="str">
        <f>IF(Analiza!AA$84="","",Analiza!AA$84)</f>
        <v/>
      </c>
      <c r="AA163" s="657" t="str">
        <f>IF(Analiza!AB$84="","",Analiza!AB$84)</f>
        <v/>
      </c>
      <c r="AB163" s="657" t="str">
        <f>IF(Analiza!AC$84="","",Analiza!AC$84)</f>
        <v/>
      </c>
      <c r="AC163" s="657" t="str">
        <f>IF(Analiza!AD$84="","",Analiza!AD$84)</f>
        <v/>
      </c>
      <c r="AD163" s="657" t="str">
        <f>IF(Analiza!AE$84="","",Analiza!AE$84)</f>
        <v/>
      </c>
      <c r="AE163" s="657" t="str">
        <f>IF(Analiza!AF$84="","",Analiza!AF$84)</f>
        <v/>
      </c>
      <c r="AF163" s="657" t="str">
        <f>IF(Analiza!AG$84="","",Analiza!AG$84)</f>
        <v/>
      </c>
      <c r="AG163" s="657" t="str">
        <f>IF(Analiza!AH$84="","",Analiza!AH$84)</f>
        <v/>
      </c>
      <c r="AH163" s="657" t="str">
        <f>IF(Analiza!AI$84="","",Analiza!AI$84)</f>
        <v/>
      </c>
      <c r="AI163" s="657" t="str">
        <f>IF(Analiza!AJ$84="","",Analiza!AJ$84)</f>
        <v/>
      </c>
    </row>
    <row r="164" spans="1:35" s="18" customFormat="1" ht="24">
      <c r="A164" s="759"/>
      <c r="B164" s="750" t="s">
        <v>1004</v>
      </c>
      <c r="C164" s="740">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759"/>
      <c r="B165" s="750" t="s">
        <v>1004</v>
      </c>
      <c r="C165" s="733">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759"/>
      <c r="B166" s="750" t="s">
        <v>1004</v>
      </c>
      <c r="C166" s="733">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759"/>
      <c r="B167" s="750" t="s">
        <v>1004</v>
      </c>
      <c r="C167" s="733">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759"/>
      <c r="B168" s="750" t="s">
        <v>1004</v>
      </c>
      <c r="C168" s="733">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759"/>
      <c r="B169" s="750" t="s">
        <v>1004</v>
      </c>
      <c r="C169" s="733">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759"/>
      <c r="B170" s="750" t="s">
        <v>1004</v>
      </c>
      <c r="C170" s="733">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759"/>
      <c r="B171" s="750" t="s">
        <v>1004</v>
      </c>
      <c r="C171" s="733">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759"/>
      <c r="B172" s="750" t="s">
        <v>1004</v>
      </c>
      <c r="C172" s="744"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759"/>
      <c r="B173" s="750" t="s">
        <v>1004</v>
      </c>
      <c r="C173" s="345" t="s">
        <v>124</v>
      </c>
      <c r="D173" s="346" t="s">
        <v>135</v>
      </c>
      <c r="E173" s="757" t="str">
        <f>"koszty dla wariantów nie są równe"</f>
        <v>koszty dla wariantów nie są równe</v>
      </c>
      <c r="F173" s="756" t="str">
        <f>IF(F162&lt;&gt;"Faza inwest.","",IF(Analiza!D244&lt;&gt;0,$E$173,""))</f>
        <v/>
      </c>
      <c r="G173" s="756" t="str">
        <f>IF(G162&lt;&gt;"Faza inwest.","",IF(Analiza!E244&lt;&gt;0,$E$173,""))</f>
        <v/>
      </c>
      <c r="H173" s="756" t="str">
        <f>IF(H162&lt;&gt;"Faza inwest.","",IF(Analiza!F244&lt;&gt;0,$E$173,""))</f>
        <v/>
      </c>
      <c r="I173" s="756" t="str">
        <f>IF(I162&lt;&gt;"Faza inwest.","",IF(Analiza!G244&lt;&gt;0,$E$173,""))</f>
        <v/>
      </c>
      <c r="J173" s="756" t="str">
        <f>IF(J162&lt;&gt;"Faza inwest.","",IF(Analiza!H244&lt;&gt;0,$E$173,""))</f>
        <v/>
      </c>
      <c r="K173" s="756" t="str">
        <f>IF(K162&lt;&gt;"Faza inwest.","",IF(Analiza!I244&lt;&gt;0,$E$173,""))</f>
        <v/>
      </c>
      <c r="L173" s="756" t="str">
        <f>IF(L162&lt;&gt;"Faza inwest.","",IF(Analiza!J244&lt;&gt;0,$E$173,""))</f>
        <v/>
      </c>
      <c r="M173" s="756" t="str">
        <f>IF(M162&lt;&gt;"Faza inwest.","",IF(Analiza!K244&gt;0,$E$173,""))</f>
        <v/>
      </c>
      <c r="N173" s="756" t="str">
        <f>IF(N162&lt;&gt;"Faza inwest.","",IF(Analiza!L244&gt;0,$E$173,""))</f>
        <v/>
      </c>
      <c r="O173" s="756" t="str">
        <f>IF(O162&lt;&gt;"Faza inwest.","",IF(Analiza!M244&gt;0,$E$173,""))</f>
        <v/>
      </c>
      <c r="P173" s="756" t="str">
        <f>IF(P162&lt;&gt;"Faza inwest.","",IF(Analiza!N244&gt;0,$E$173,""))</f>
        <v/>
      </c>
      <c r="Q173" s="756" t="str">
        <f>IF(Q162&lt;&gt;"Faza inwest.","",IF(Analiza!O244&gt;0,$E$173,""))</f>
        <v/>
      </c>
      <c r="R173" s="756" t="str">
        <f>IF(R162&lt;&gt;"Faza inwest.","",IF(Analiza!P244&gt;0,$E$173,""))</f>
        <v/>
      </c>
      <c r="S173" s="756" t="str">
        <f>IF(S162&lt;&gt;"Faza inwest.","",IF(Analiza!Q244&gt;0,$E$173,""))</f>
        <v/>
      </c>
      <c r="T173" s="756" t="str">
        <f>IF(T162&lt;&gt;"Faza inwest.","",IF(Analiza!R244&gt;0,$E$173,""))</f>
        <v/>
      </c>
      <c r="U173" s="756" t="str">
        <f>IF(U162&lt;&gt;"Faza inwest.","",IF(Analiza!S244&gt;0,$E$173,""))</f>
        <v/>
      </c>
      <c r="V173" s="756" t="str">
        <f>IF(V162&lt;&gt;"Faza inwest.","",IF(Analiza!T244&gt;0,$E$173,""))</f>
        <v/>
      </c>
      <c r="W173" s="756" t="str">
        <f>IF(W162&lt;&gt;"Faza inwest.","",IF(Analiza!U244&gt;0,$E$173,""))</f>
        <v/>
      </c>
      <c r="X173" s="756" t="str">
        <f>IF(X162&lt;&gt;"Faza inwest.","",IF(Analiza!V244&gt;0,$E$173,""))</f>
        <v/>
      </c>
      <c r="Y173" s="756" t="str">
        <f>IF(Y162&lt;&gt;"Faza inwest.","",IF(Analiza!W244&gt;0,$E$173,""))</f>
        <v/>
      </c>
      <c r="Z173" s="756" t="str">
        <f>IF(Z162&lt;&gt;"Faza inwest.","",IF(Analiza!X244&gt;0,$E$173,""))</f>
        <v/>
      </c>
      <c r="AA173" s="756" t="str">
        <f>IF(AA162&lt;&gt;"Faza inwest.","",IF(Analiza!Y244&gt;0,$E$173,""))</f>
        <v/>
      </c>
      <c r="AB173" s="756" t="str">
        <f>IF(AB162&lt;&gt;"Faza inwest.","",IF(Analiza!Z244&gt;0,$E$173,""))</f>
        <v/>
      </c>
      <c r="AC173" s="756" t="str">
        <f>IF(AC162&lt;&gt;"Faza inwest.","",IF(Analiza!AA244&gt;0,$E$173,""))</f>
        <v/>
      </c>
      <c r="AD173" s="756" t="str">
        <f>IF(AD162&lt;&gt;"Faza inwest.","",IF(Analiza!AB244&gt;0,$E$173,""))</f>
        <v/>
      </c>
      <c r="AE173" s="756" t="str">
        <f>IF(AE162&lt;&gt;"Faza inwest.","",IF(Analiza!AC244&gt;0,$E$173,""))</f>
        <v/>
      </c>
      <c r="AF173" s="756" t="str">
        <f>IF(AF162&lt;&gt;"Faza inwest.","",IF(Analiza!AD244&gt;0,$E$173,""))</f>
        <v/>
      </c>
      <c r="AG173" s="756" t="str">
        <f>IF(AG162&lt;&gt;"Faza inwest.","",IF(Analiza!AE244&gt;0,$E$173,""))</f>
        <v/>
      </c>
      <c r="AH173" s="756" t="str">
        <f>IF(AH162&lt;&gt;"Faza inwest.","",IF(Analiza!AF244&gt;0,$E$173,""))</f>
        <v/>
      </c>
      <c r="AI173" s="756" t="str">
        <f>IF(AI162&lt;&gt;"Faza inwest.","",IF(Analiza!AG244&gt;0,$E$173,""))</f>
        <v/>
      </c>
    </row>
    <row r="174" spans="1:35" s="8" customFormat="1" ht="24">
      <c r="A174" s="759"/>
      <c r="B174" s="750" t="s">
        <v>1004</v>
      </c>
      <c r="C174" s="765" t="s">
        <v>10</v>
      </c>
      <c r="D174" s="763" t="s">
        <v>201</v>
      </c>
      <c r="E174" s="794" t="s">
        <v>0</v>
      </c>
      <c r="F174" s="335" t="str">
        <f>IF(Analiza!G$83="","",Analiza!G$83)</f>
        <v>Faza oper.</v>
      </c>
      <c r="G174" s="335" t="str">
        <f>IF(Analiza!H$83="","",Analiza!H$83)</f>
        <v>Faza oper.</v>
      </c>
      <c r="H174" s="335" t="str">
        <f>IF(Analiza!I$83="","",Analiza!I$83)</f>
        <v>Faza oper.</v>
      </c>
      <c r="I174" s="335" t="str">
        <f>IF(Analiza!J$83="","",Analiza!J$83)</f>
        <v>Faza oper.</v>
      </c>
      <c r="J174" s="335" t="str">
        <f>IF(Analiza!K$83="","",Analiza!K$83)</f>
        <v>Faza oper.</v>
      </c>
      <c r="K174" s="335" t="str">
        <f>IF(Analiza!L$83="","",Analiza!L$83)</f>
        <v>Faza oper.</v>
      </c>
      <c r="L174" s="335" t="str">
        <f>IF(Analiza!M$83="","",Analiza!M$83)</f>
        <v>Faza oper.</v>
      </c>
      <c r="M174" s="335" t="str">
        <f>IF(Analiza!N$83="","",Analiza!N$83)</f>
        <v>Faza oper.</v>
      </c>
      <c r="N174" s="335" t="str">
        <f>IF(Analiza!O$83="","",Analiza!O$83)</f>
        <v>Faza oper.</v>
      </c>
      <c r="O174" s="335" t="str">
        <f>IF(Analiza!P$83="","",Analiza!P$83)</f>
        <v>Faza oper.</v>
      </c>
      <c r="P174" s="335" t="str">
        <f>IF(Analiza!Q$83="","",Analiza!Q$83)</f>
        <v>Faza oper.</v>
      </c>
      <c r="Q174" s="335" t="str">
        <f>IF(Analiza!R$83="","",Analiza!R$83)</f>
        <v>Faza oper.</v>
      </c>
      <c r="R174" s="335" t="str">
        <f>IF(Analiza!S$83="","",Analiza!S$83)</f>
        <v>Faza oper.</v>
      </c>
      <c r="S174" s="335" t="str">
        <f>IF(Analiza!T$83="","",Analiza!T$83)</f>
        <v>Faza oper.</v>
      </c>
      <c r="T174" s="335" t="str">
        <f>IF(Analiza!U$83="","",Analiza!U$83)</f>
        <v>Faza oper.</v>
      </c>
      <c r="U174" s="335" t="str">
        <f>IF(Analiza!V$83="","",Analiza!V$83)</f>
        <v/>
      </c>
      <c r="V174" s="335" t="str">
        <f>IF(Analiza!W$83="","",Analiza!W$83)</f>
        <v/>
      </c>
      <c r="W174" s="335" t="str">
        <f>IF(Analiza!X$83="","",Analiza!X$83)</f>
        <v/>
      </c>
      <c r="X174" s="335" t="str">
        <f>IF(Analiza!Y$83="","",Analiza!Y$83)</f>
        <v/>
      </c>
      <c r="Y174" s="335" t="str">
        <f>IF(Analiza!Z$83="","",Analiza!Z$83)</f>
        <v/>
      </c>
      <c r="Z174" s="335" t="str">
        <f>IF(Analiza!AA$83="","",Analiza!AA$83)</f>
        <v/>
      </c>
      <c r="AA174" s="335" t="str">
        <f>IF(Analiza!AB$83="","",Analiza!AB$83)</f>
        <v/>
      </c>
      <c r="AB174" s="335" t="str">
        <f>IF(Analiza!AC$83="","",Analiza!AC$83)</f>
        <v/>
      </c>
      <c r="AC174" s="335" t="str">
        <f>IF(Analiza!AD$83="","",Analiza!AD$83)</f>
        <v/>
      </c>
      <c r="AD174" s="335" t="str">
        <f>IF(Analiza!AE$83="","",Analiza!AE$83)</f>
        <v/>
      </c>
      <c r="AE174" s="335" t="str">
        <f>IF(Analiza!AF$83="","",Analiza!AF$83)</f>
        <v/>
      </c>
      <c r="AF174" s="335" t="str">
        <f>IF(Analiza!AG$83="","",Analiza!AG$83)</f>
        <v/>
      </c>
      <c r="AG174" s="335" t="str">
        <f>IF(Analiza!AH$83="","",Analiza!AH$83)</f>
        <v/>
      </c>
      <c r="AH174" s="335" t="str">
        <f>IF(Analiza!AI$83="","",Analiza!AI$83)</f>
        <v/>
      </c>
      <c r="AI174" s="335" t="str">
        <f>IF(Analiza!AJ$83="","",Analiza!AJ$83)</f>
        <v/>
      </c>
    </row>
    <row r="175" spans="1:35" s="8" customFormat="1" ht="15" customHeight="1" thickBot="1">
      <c r="A175" s="759"/>
      <c r="B175" s="750" t="s">
        <v>1004</v>
      </c>
      <c r="C175" s="766"/>
      <c r="D175" s="764"/>
      <c r="E175" s="795"/>
      <c r="F175" s="657">
        <f>IF(Analiza!G$84="","",Analiza!G$84)</f>
        <v>2021</v>
      </c>
      <c r="G175" s="657">
        <f>IF(Analiza!H$84="","",Analiza!H$84)</f>
        <v>2022</v>
      </c>
      <c r="H175" s="657">
        <f>IF(Analiza!I$84="","",Analiza!I$84)</f>
        <v>2023</v>
      </c>
      <c r="I175" s="657">
        <f>IF(Analiza!J$84="","",Analiza!J$84)</f>
        <v>2024</v>
      </c>
      <c r="J175" s="657">
        <f>IF(Analiza!K$84="","",Analiza!K$84)</f>
        <v>2025</v>
      </c>
      <c r="K175" s="657">
        <f>IF(Analiza!L$84="","",Analiza!L$84)</f>
        <v>2026</v>
      </c>
      <c r="L175" s="657">
        <f>IF(Analiza!M$84="","",Analiza!M$84)</f>
        <v>2027</v>
      </c>
      <c r="M175" s="657">
        <f>IF(Analiza!N$84="","",Analiza!N$84)</f>
        <v>2028</v>
      </c>
      <c r="N175" s="657">
        <f>IF(Analiza!O$84="","",Analiza!O$84)</f>
        <v>2029</v>
      </c>
      <c r="O175" s="657">
        <f>IF(Analiza!P$84="","",Analiza!P$84)</f>
        <v>2030</v>
      </c>
      <c r="P175" s="657">
        <f>IF(Analiza!Q$84="","",Analiza!Q$84)</f>
        <v>2031</v>
      </c>
      <c r="Q175" s="657">
        <f>IF(Analiza!R$84="","",Analiza!R$84)</f>
        <v>2032</v>
      </c>
      <c r="R175" s="657">
        <f>IF(Analiza!S$84="","",Analiza!S$84)</f>
        <v>2033</v>
      </c>
      <c r="S175" s="657">
        <f>IF(Analiza!T$84="","",Analiza!T$84)</f>
        <v>2034</v>
      </c>
      <c r="T175" s="657">
        <f>IF(Analiza!U$84="","",Analiza!U$84)</f>
        <v>2035</v>
      </c>
      <c r="U175" s="657" t="str">
        <f>IF(Analiza!V$84="","",Analiza!V$84)</f>
        <v/>
      </c>
      <c r="V175" s="657" t="str">
        <f>IF(Analiza!W$84="","",Analiza!W$84)</f>
        <v/>
      </c>
      <c r="W175" s="657" t="str">
        <f>IF(Analiza!X$84="","",Analiza!X$84)</f>
        <v/>
      </c>
      <c r="X175" s="657" t="str">
        <f>IF(Analiza!Y$84="","",Analiza!Y$84)</f>
        <v/>
      </c>
      <c r="Y175" s="657" t="str">
        <f>IF(Analiza!Z$84="","",Analiza!Z$84)</f>
        <v/>
      </c>
      <c r="Z175" s="657" t="str">
        <f>IF(Analiza!AA$84="","",Analiza!AA$84)</f>
        <v/>
      </c>
      <c r="AA175" s="657" t="str">
        <f>IF(Analiza!AB$84="","",Analiza!AB$84)</f>
        <v/>
      </c>
      <c r="AB175" s="657" t="str">
        <f>IF(Analiza!AC$84="","",Analiza!AC$84)</f>
        <v/>
      </c>
      <c r="AC175" s="657" t="str">
        <f>IF(Analiza!AD$84="","",Analiza!AD$84)</f>
        <v/>
      </c>
      <c r="AD175" s="657" t="str">
        <f>IF(Analiza!AE$84="","",Analiza!AE$84)</f>
        <v/>
      </c>
      <c r="AE175" s="657" t="str">
        <f>IF(Analiza!AF$84="","",Analiza!AF$84)</f>
        <v/>
      </c>
      <c r="AF175" s="657" t="str">
        <f>IF(Analiza!AG$84="","",Analiza!AG$84)</f>
        <v/>
      </c>
      <c r="AG175" s="657" t="str">
        <f>IF(Analiza!AH$84="","",Analiza!AH$84)</f>
        <v/>
      </c>
      <c r="AH175" s="657" t="str">
        <f>IF(Analiza!AI$84="","",Analiza!AI$84)</f>
        <v/>
      </c>
      <c r="AI175" s="657" t="str">
        <f>IF(Analiza!AJ$84="","",Analiza!AJ$84)</f>
        <v/>
      </c>
    </row>
    <row r="176" spans="1:35" s="18" customFormat="1" ht="24">
      <c r="A176" s="759"/>
      <c r="B176" s="750" t="s">
        <v>1004</v>
      </c>
      <c r="C176" s="733">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759"/>
      <c r="B177" s="750" t="s">
        <v>1004</v>
      </c>
      <c r="C177" s="733">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759"/>
      <c r="B178" s="750" t="s">
        <v>1004</v>
      </c>
      <c r="C178" s="733">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759"/>
      <c r="B179" s="750" t="s">
        <v>1004</v>
      </c>
      <c r="C179" s="733">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759"/>
      <c r="B180" s="750" t="s">
        <v>1004</v>
      </c>
      <c r="C180" s="733">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759"/>
      <c r="B181" s="750" t="s">
        <v>1004</v>
      </c>
      <c r="C181" s="733">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759"/>
      <c r="B182" s="750" t="s">
        <v>1004</v>
      </c>
      <c r="C182" s="733">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760"/>
      <c r="B183" s="750" t="s">
        <v>1004</v>
      </c>
      <c r="C183" s="744"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50" t="s">
        <v>1004</v>
      </c>
      <c r="C184" s="327" t="s">
        <v>137</v>
      </c>
      <c r="D184" s="328" t="s">
        <v>138</v>
      </c>
      <c r="J184" s="349"/>
    </row>
    <row r="185" spans="1:35" s="686" customFormat="1" ht="24.75" thickBot="1">
      <c r="A185" s="693" t="s">
        <v>1028</v>
      </c>
      <c r="B185" s="750" t="s">
        <v>1004</v>
      </c>
      <c r="C185" s="733">
        <v>1</v>
      </c>
      <c r="D185" s="611" t="s">
        <v>1025</v>
      </c>
      <c r="E185" s="770"/>
      <c r="F185" s="771"/>
      <c r="G185" s="771"/>
      <c r="H185" s="771"/>
      <c r="I185" s="771"/>
      <c r="J185" s="771"/>
      <c r="K185" s="771"/>
      <c r="L185" s="771"/>
      <c r="M185" s="771"/>
      <c r="N185" s="771"/>
      <c r="O185" s="771"/>
      <c r="P185" s="771"/>
      <c r="Q185" s="771"/>
      <c r="R185" s="771"/>
      <c r="S185" s="771"/>
      <c r="T185" s="772"/>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50" t="s">
        <v>1004</v>
      </c>
      <c r="C186" s="350" t="s">
        <v>203</v>
      </c>
      <c r="D186" s="351" t="s">
        <v>204</v>
      </c>
      <c r="J186" s="352"/>
    </row>
    <row r="187" spans="1:35" s="70" customFormat="1" ht="24">
      <c r="A187" s="758" t="s">
        <v>1027</v>
      </c>
      <c r="B187" s="750" t="s">
        <v>1004</v>
      </c>
      <c r="C187" s="69"/>
      <c r="D187" s="70" t="s">
        <v>139</v>
      </c>
    </row>
    <row r="188" spans="1:35" s="8" customFormat="1" ht="24">
      <c r="A188" s="761"/>
      <c r="B188" s="750" t="s">
        <v>1004</v>
      </c>
      <c r="C188" s="765" t="s">
        <v>10</v>
      </c>
      <c r="D188" s="763" t="s">
        <v>198</v>
      </c>
      <c r="E188" s="794" t="s">
        <v>0</v>
      </c>
      <c r="F188" s="33" t="str">
        <f>IF(Analiza!G$83="","",Analiza!G$83)</f>
        <v>Faza oper.</v>
      </c>
      <c r="G188" s="33" t="str">
        <f>IF(Analiza!H$83="","",Analiza!H$83)</f>
        <v>Faza oper.</v>
      </c>
      <c r="H188" s="33" t="str">
        <f>IF(Analiza!I$83="","",Analiza!I$83)</f>
        <v>Faza oper.</v>
      </c>
      <c r="I188" s="33" t="str">
        <f>IF(Analiza!J$83="","",Analiza!J$83)</f>
        <v>Faza oper.</v>
      </c>
      <c r="J188" s="33" t="str">
        <f>IF(Analiza!K$83="","",Analiza!K$83)</f>
        <v>Faza oper.</v>
      </c>
      <c r="K188" s="33" t="str">
        <f>IF(Analiza!L$83="","",Analiza!L$83)</f>
        <v>Faza oper.</v>
      </c>
      <c r="L188" s="33" t="str">
        <f>IF(Analiza!M$83="","",Analiza!M$83)</f>
        <v>Faza oper.</v>
      </c>
      <c r="M188" s="33" t="str">
        <f>IF(Analiza!N$83="","",Analiza!N$83)</f>
        <v>Faza oper.</v>
      </c>
      <c r="N188" s="33" t="str">
        <f>IF(Analiza!O$83="","",Analiza!O$83)</f>
        <v>Faza oper.</v>
      </c>
      <c r="O188" s="33" t="str">
        <f>IF(Analiza!P$83="","",Analiza!P$83)</f>
        <v>Faza oper.</v>
      </c>
      <c r="P188" s="33" t="str">
        <f>IF(Analiza!Q$83="","",Analiza!Q$83)</f>
        <v>Faza oper.</v>
      </c>
      <c r="Q188" s="33" t="str">
        <f>IF(Analiza!R$83="","",Analiza!R$83)</f>
        <v>Faza oper.</v>
      </c>
      <c r="R188" s="33" t="str">
        <f>IF(Analiza!S$83="","",Analiza!S$83)</f>
        <v>Faza oper.</v>
      </c>
      <c r="S188" s="33" t="str">
        <f>IF(Analiza!T$83="","",Analiza!T$83)</f>
        <v>Faza oper.</v>
      </c>
      <c r="T188" s="33" t="str">
        <f>IF(Analiza!U$83="","",Analiza!U$83)</f>
        <v>Faza oper.</v>
      </c>
      <c r="U188" s="33" t="str">
        <f>IF(Analiza!V$83="","",Analiza!V$83)</f>
        <v/>
      </c>
      <c r="V188" s="33" t="str">
        <f>IF(Analiza!W$83="","",Analiza!W$83)</f>
        <v/>
      </c>
      <c r="W188" s="33" t="str">
        <f>IF(Analiza!X$83="","",Analiza!X$83)</f>
        <v/>
      </c>
      <c r="X188" s="33" t="str">
        <f>IF(Analiza!Y$83="","",Analiza!Y$83)</f>
        <v/>
      </c>
      <c r="Y188" s="33" t="str">
        <f>IF(Analiza!Z$83="","",Analiza!Z$83)</f>
        <v/>
      </c>
      <c r="Z188" s="33" t="str">
        <f>IF(Analiza!AA$83="","",Analiza!AA$83)</f>
        <v/>
      </c>
      <c r="AA188" s="33" t="str">
        <f>IF(Analiza!AB$83="","",Analiza!AB$83)</f>
        <v/>
      </c>
      <c r="AB188" s="33" t="str">
        <f>IF(Analiza!AC$83="","",Analiza!AC$83)</f>
        <v/>
      </c>
      <c r="AC188" s="33" t="str">
        <f>IF(Analiza!AD$83="","",Analiza!AD$83)</f>
        <v/>
      </c>
      <c r="AD188" s="33" t="str">
        <f>IF(Analiza!AE$83="","",Analiza!AE$83)</f>
        <v/>
      </c>
      <c r="AE188" s="33" t="str">
        <f>IF(Analiza!AF$83="","",Analiza!AF$83)</f>
        <v/>
      </c>
      <c r="AF188" s="33" t="str">
        <f>IF(Analiza!AG$83="","",Analiza!AG$83)</f>
        <v/>
      </c>
      <c r="AG188" s="33" t="str">
        <f>IF(Analiza!AH$83="","",Analiza!AH$83)</f>
        <v/>
      </c>
      <c r="AH188" s="33" t="str">
        <f>IF(Analiza!AI$83="","",Analiza!AI$83)</f>
        <v/>
      </c>
      <c r="AI188" s="33" t="str">
        <f>IF(Analiza!AJ$83="","",Analiza!AJ$83)</f>
        <v/>
      </c>
    </row>
    <row r="189" spans="1:35" s="8" customFormat="1" ht="15" customHeight="1" thickBot="1">
      <c r="A189" s="761"/>
      <c r="B189" s="750" t="s">
        <v>1004</v>
      </c>
      <c r="C189" s="766"/>
      <c r="D189" s="827"/>
      <c r="E189" s="828"/>
      <c r="F189" s="695">
        <f>IF(Analiza!G$84="","",Analiza!G$84)</f>
        <v>2021</v>
      </c>
      <c r="G189" s="695">
        <f>IF(Analiza!H$84="","",Analiza!H$84)</f>
        <v>2022</v>
      </c>
      <c r="H189" s="695">
        <f>IF(Analiza!I$84="","",Analiza!I$84)</f>
        <v>2023</v>
      </c>
      <c r="I189" s="695">
        <f>IF(Analiza!J$84="","",Analiza!J$84)</f>
        <v>2024</v>
      </c>
      <c r="J189" s="695">
        <f>IF(Analiza!K$84="","",Analiza!K$84)</f>
        <v>2025</v>
      </c>
      <c r="K189" s="695">
        <f>IF(Analiza!L$84="","",Analiza!L$84)</f>
        <v>2026</v>
      </c>
      <c r="L189" s="695">
        <f>IF(Analiza!M$84="","",Analiza!M$84)</f>
        <v>2027</v>
      </c>
      <c r="M189" s="695">
        <f>IF(Analiza!N$84="","",Analiza!N$84)</f>
        <v>2028</v>
      </c>
      <c r="N189" s="695">
        <f>IF(Analiza!O$84="","",Analiza!O$84)</f>
        <v>2029</v>
      </c>
      <c r="O189" s="695">
        <f>IF(Analiza!P$84="","",Analiza!P$84)</f>
        <v>2030</v>
      </c>
      <c r="P189" s="695">
        <f>IF(Analiza!Q$84="","",Analiza!Q$84)</f>
        <v>2031</v>
      </c>
      <c r="Q189" s="695">
        <f>IF(Analiza!R$84="","",Analiza!R$84)</f>
        <v>2032</v>
      </c>
      <c r="R189" s="695">
        <f>IF(Analiza!S$84="","",Analiza!S$84)</f>
        <v>2033</v>
      </c>
      <c r="S189" s="695">
        <f>IF(Analiza!T$84="","",Analiza!T$84)</f>
        <v>2034</v>
      </c>
      <c r="T189" s="695">
        <f>IF(Analiza!U$84="","",Analiza!U$84)</f>
        <v>2035</v>
      </c>
      <c r="U189" s="695" t="str">
        <f>IF(Analiza!V$84="","",Analiza!V$84)</f>
        <v/>
      </c>
      <c r="V189" s="695" t="str">
        <f>IF(Analiza!W$84="","",Analiza!W$84)</f>
        <v/>
      </c>
      <c r="W189" s="695" t="str">
        <f>IF(Analiza!X$84="","",Analiza!X$84)</f>
        <v/>
      </c>
      <c r="X189" s="695" t="str">
        <f>IF(Analiza!Y$84="","",Analiza!Y$84)</f>
        <v/>
      </c>
      <c r="Y189" s="695" t="str">
        <f>IF(Analiza!Z$84="","",Analiza!Z$84)</f>
        <v/>
      </c>
      <c r="Z189" s="695" t="str">
        <f>IF(Analiza!AA$84="","",Analiza!AA$84)</f>
        <v/>
      </c>
      <c r="AA189" s="695" t="str">
        <f>IF(Analiza!AB$84="","",Analiza!AB$84)</f>
        <v/>
      </c>
      <c r="AB189" s="695" t="str">
        <f>IF(Analiza!AC$84="","",Analiza!AC$84)</f>
        <v/>
      </c>
      <c r="AC189" s="695" t="str">
        <f>IF(Analiza!AD$84="","",Analiza!AD$84)</f>
        <v/>
      </c>
      <c r="AD189" s="695" t="str">
        <f>IF(Analiza!AE$84="","",Analiza!AE$84)</f>
        <v/>
      </c>
      <c r="AE189" s="695" t="str">
        <f>IF(Analiza!AF$84="","",Analiza!AF$84)</f>
        <v/>
      </c>
      <c r="AF189" s="695" t="str">
        <f>IF(Analiza!AG$84="","",Analiza!AG$84)</f>
        <v/>
      </c>
      <c r="AG189" s="695" t="str">
        <f>IF(Analiza!AH$84="","",Analiza!AH$84)</f>
        <v/>
      </c>
      <c r="AH189" s="695" t="str">
        <f>IF(Analiza!AI$84="","",Analiza!AI$84)</f>
        <v/>
      </c>
      <c r="AI189" s="695" t="str">
        <f>IF(Analiza!AJ$84="","",Analiza!AJ$84)</f>
        <v/>
      </c>
    </row>
    <row r="190" spans="1:35" s="18" customFormat="1" ht="24">
      <c r="A190" s="761"/>
      <c r="B190" s="750" t="s">
        <v>1004</v>
      </c>
      <c r="C190" s="738"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761"/>
      <c r="B191" s="750" t="s">
        <v>1004</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761"/>
      <c r="B192" s="750" t="s">
        <v>1004</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761"/>
      <c r="B193" s="750" t="s">
        <v>1004</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761"/>
      <c r="B194" s="750" t="s">
        <v>1004</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761"/>
      <c r="B195" s="750" t="s">
        <v>1004</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761"/>
      <c r="B196" s="750" t="s">
        <v>1004</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761"/>
      <c r="B197" s="750" t="s">
        <v>1004</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761"/>
      <c r="B198" s="750" t="s">
        <v>1004</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761"/>
      <c r="B199" s="750" t="s">
        <v>1004</v>
      </c>
      <c r="C199" s="739"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761"/>
      <c r="B200" s="750" t="s">
        <v>1004</v>
      </c>
      <c r="C200" s="69"/>
      <c r="D200" s="70" t="s">
        <v>140</v>
      </c>
    </row>
    <row r="201" spans="1:35" s="8" customFormat="1" ht="24">
      <c r="A201" s="761"/>
      <c r="B201" s="750" t="s">
        <v>1004</v>
      </c>
      <c r="C201" s="765" t="s">
        <v>10</v>
      </c>
      <c r="D201" s="763" t="s">
        <v>207</v>
      </c>
      <c r="E201" s="794" t="s">
        <v>0</v>
      </c>
      <c r="F201" s="33" t="str">
        <f>IF(Analiza!G$83="","",Analiza!G$83)</f>
        <v>Faza oper.</v>
      </c>
      <c r="G201" s="33" t="str">
        <f>IF(Analiza!H$83="","",Analiza!H$83)</f>
        <v>Faza oper.</v>
      </c>
      <c r="H201" s="33" t="str">
        <f>IF(Analiza!I$83="","",Analiza!I$83)</f>
        <v>Faza oper.</v>
      </c>
      <c r="I201" s="33" t="str">
        <f>IF(Analiza!J$83="","",Analiza!J$83)</f>
        <v>Faza oper.</v>
      </c>
      <c r="J201" s="33" t="str">
        <f>IF(Analiza!K$83="","",Analiza!K$83)</f>
        <v>Faza oper.</v>
      </c>
      <c r="K201" s="33" t="str">
        <f>IF(Analiza!L$83="","",Analiza!L$83)</f>
        <v>Faza oper.</v>
      </c>
      <c r="L201" s="33" t="str">
        <f>IF(Analiza!M$83="","",Analiza!M$83)</f>
        <v>Faza oper.</v>
      </c>
      <c r="M201" s="33" t="str">
        <f>IF(Analiza!N$83="","",Analiza!N$83)</f>
        <v>Faza oper.</v>
      </c>
      <c r="N201" s="33" t="str">
        <f>IF(Analiza!O$83="","",Analiza!O$83)</f>
        <v>Faza oper.</v>
      </c>
      <c r="O201" s="33" t="str">
        <f>IF(Analiza!P$83="","",Analiza!P$83)</f>
        <v>Faza oper.</v>
      </c>
      <c r="P201" s="33" t="str">
        <f>IF(Analiza!Q$83="","",Analiza!Q$83)</f>
        <v>Faza oper.</v>
      </c>
      <c r="Q201" s="33" t="str">
        <f>IF(Analiza!R$83="","",Analiza!R$83)</f>
        <v>Faza oper.</v>
      </c>
      <c r="R201" s="33" t="str">
        <f>IF(Analiza!S$83="","",Analiza!S$83)</f>
        <v>Faza oper.</v>
      </c>
      <c r="S201" s="33" t="str">
        <f>IF(Analiza!T$83="","",Analiza!T$83)</f>
        <v>Faza oper.</v>
      </c>
      <c r="T201" s="33" t="str">
        <f>IF(Analiza!U$83="","",Analiza!U$83)</f>
        <v>Faza oper.</v>
      </c>
      <c r="U201" s="33" t="str">
        <f>IF(Analiza!V$83="","",Analiza!V$83)</f>
        <v/>
      </c>
      <c r="V201" s="33" t="str">
        <f>IF(Analiza!W$83="","",Analiza!W$83)</f>
        <v/>
      </c>
      <c r="W201" s="33" t="str">
        <f>IF(Analiza!X$83="","",Analiza!X$83)</f>
        <v/>
      </c>
      <c r="X201" s="33" t="str">
        <f>IF(Analiza!Y$83="","",Analiza!Y$83)</f>
        <v/>
      </c>
      <c r="Y201" s="33" t="str">
        <f>IF(Analiza!Z$83="","",Analiza!Z$83)</f>
        <v/>
      </c>
      <c r="Z201" s="33" t="str">
        <f>IF(Analiza!AA$83="","",Analiza!AA$83)</f>
        <v/>
      </c>
      <c r="AA201" s="33" t="str">
        <f>IF(Analiza!AB$83="","",Analiza!AB$83)</f>
        <v/>
      </c>
      <c r="AB201" s="33" t="str">
        <f>IF(Analiza!AC$83="","",Analiza!AC$83)</f>
        <v/>
      </c>
      <c r="AC201" s="33" t="str">
        <f>IF(Analiza!AD$83="","",Analiza!AD$83)</f>
        <v/>
      </c>
      <c r="AD201" s="33" t="str">
        <f>IF(Analiza!AE$83="","",Analiza!AE$83)</f>
        <v/>
      </c>
      <c r="AE201" s="33" t="str">
        <f>IF(Analiza!AF$83="","",Analiza!AF$83)</f>
        <v/>
      </c>
      <c r="AF201" s="33" t="str">
        <f>IF(Analiza!AG$83="","",Analiza!AG$83)</f>
        <v/>
      </c>
      <c r="AG201" s="33" t="str">
        <f>IF(Analiza!AH$83="","",Analiza!AH$83)</f>
        <v/>
      </c>
      <c r="AH201" s="33" t="str">
        <f>IF(Analiza!AI$83="","",Analiza!AI$83)</f>
        <v/>
      </c>
      <c r="AI201" s="33" t="str">
        <f>IF(Analiza!AJ$83="","",Analiza!AJ$83)</f>
        <v/>
      </c>
    </row>
    <row r="202" spans="1:35" s="8" customFormat="1" ht="15" customHeight="1" thickBot="1">
      <c r="A202" s="761"/>
      <c r="B202" s="750" t="s">
        <v>1004</v>
      </c>
      <c r="C202" s="766"/>
      <c r="D202" s="764"/>
      <c r="E202" s="795"/>
      <c r="F202" s="695">
        <f>IF(Analiza!G$84="","",Analiza!G$84)</f>
        <v>2021</v>
      </c>
      <c r="G202" s="695">
        <f>IF(Analiza!H$84="","",Analiza!H$84)</f>
        <v>2022</v>
      </c>
      <c r="H202" s="695">
        <f>IF(Analiza!I$84="","",Analiza!I$84)</f>
        <v>2023</v>
      </c>
      <c r="I202" s="695">
        <f>IF(Analiza!J$84="","",Analiza!J$84)</f>
        <v>2024</v>
      </c>
      <c r="J202" s="695">
        <f>IF(Analiza!K$84="","",Analiza!K$84)</f>
        <v>2025</v>
      </c>
      <c r="K202" s="695">
        <f>IF(Analiza!L$84="","",Analiza!L$84)</f>
        <v>2026</v>
      </c>
      <c r="L202" s="695">
        <f>IF(Analiza!M$84="","",Analiza!M$84)</f>
        <v>2027</v>
      </c>
      <c r="M202" s="695">
        <f>IF(Analiza!N$84="","",Analiza!N$84)</f>
        <v>2028</v>
      </c>
      <c r="N202" s="695">
        <f>IF(Analiza!O$84="","",Analiza!O$84)</f>
        <v>2029</v>
      </c>
      <c r="O202" s="695">
        <f>IF(Analiza!P$84="","",Analiza!P$84)</f>
        <v>2030</v>
      </c>
      <c r="P202" s="695">
        <f>IF(Analiza!Q$84="","",Analiza!Q$84)</f>
        <v>2031</v>
      </c>
      <c r="Q202" s="695">
        <f>IF(Analiza!R$84="","",Analiza!R$84)</f>
        <v>2032</v>
      </c>
      <c r="R202" s="695">
        <f>IF(Analiza!S$84="","",Analiza!S$84)</f>
        <v>2033</v>
      </c>
      <c r="S202" s="695">
        <f>IF(Analiza!T$84="","",Analiza!T$84)</f>
        <v>2034</v>
      </c>
      <c r="T202" s="695">
        <f>IF(Analiza!U$84="","",Analiza!U$84)</f>
        <v>2035</v>
      </c>
      <c r="U202" s="695" t="str">
        <f>IF(Analiza!V$84="","",Analiza!V$84)</f>
        <v/>
      </c>
      <c r="V202" s="695" t="str">
        <f>IF(Analiza!W$84="","",Analiza!W$84)</f>
        <v/>
      </c>
      <c r="W202" s="695" t="str">
        <f>IF(Analiza!X$84="","",Analiza!X$84)</f>
        <v/>
      </c>
      <c r="X202" s="695" t="str">
        <f>IF(Analiza!Y$84="","",Analiza!Y$84)</f>
        <v/>
      </c>
      <c r="Y202" s="695" t="str">
        <f>IF(Analiza!Z$84="","",Analiza!Z$84)</f>
        <v/>
      </c>
      <c r="Z202" s="695" t="str">
        <f>IF(Analiza!AA$84="","",Analiza!AA$84)</f>
        <v/>
      </c>
      <c r="AA202" s="695" t="str">
        <f>IF(Analiza!AB$84="","",Analiza!AB$84)</f>
        <v/>
      </c>
      <c r="AB202" s="695" t="str">
        <f>IF(Analiza!AC$84="","",Analiza!AC$84)</f>
        <v/>
      </c>
      <c r="AC202" s="695" t="str">
        <f>IF(Analiza!AD$84="","",Analiza!AD$84)</f>
        <v/>
      </c>
      <c r="AD202" s="695" t="str">
        <f>IF(Analiza!AE$84="","",Analiza!AE$84)</f>
        <v/>
      </c>
      <c r="AE202" s="695" t="str">
        <f>IF(Analiza!AF$84="","",Analiza!AF$84)</f>
        <v/>
      </c>
      <c r="AF202" s="695" t="str">
        <f>IF(Analiza!AG$84="","",Analiza!AG$84)</f>
        <v/>
      </c>
      <c r="AG202" s="695" t="str">
        <f>IF(Analiza!AH$84="","",Analiza!AH$84)</f>
        <v/>
      </c>
      <c r="AH202" s="695" t="str">
        <f>IF(Analiza!AI$84="","",Analiza!AI$84)</f>
        <v/>
      </c>
      <c r="AI202" s="695" t="str">
        <f>IF(Analiza!AJ$84="","",Analiza!AJ$84)</f>
        <v/>
      </c>
    </row>
    <row r="203" spans="1:35" s="18" customFormat="1" ht="24">
      <c r="A203" s="761"/>
      <c r="B203" s="750" t="s">
        <v>1004</v>
      </c>
      <c r="C203" s="742"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761"/>
      <c r="B204" s="750" t="s">
        <v>1004</v>
      </c>
      <c r="C204" s="743"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761"/>
      <c r="B205" s="750" t="s">
        <v>1004</v>
      </c>
      <c r="C205" s="743"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761"/>
      <c r="B206" s="750" t="s">
        <v>1004</v>
      </c>
      <c r="C206" s="743"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761"/>
      <c r="B207" s="750" t="s">
        <v>1004</v>
      </c>
      <c r="C207" s="743"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761"/>
      <c r="B208" s="750" t="s">
        <v>1004</v>
      </c>
      <c r="C208" s="743"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761"/>
      <c r="B209" s="750" t="s">
        <v>1004</v>
      </c>
      <c r="C209" s="743"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761"/>
      <c r="B210" s="750" t="s">
        <v>1004</v>
      </c>
      <c r="C210" s="743"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761"/>
      <c r="B211" s="750" t="s">
        <v>1004</v>
      </c>
      <c r="C211" s="743"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762"/>
      <c r="B212" s="750" t="s">
        <v>1004</v>
      </c>
      <c r="C212" s="743"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50" t="s">
        <v>1004</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758" t="s">
        <v>1029</v>
      </c>
      <c r="B214" s="750" t="s">
        <v>1004</v>
      </c>
      <c r="C214" s="353"/>
      <c r="D214" s="354" t="s">
        <v>141</v>
      </c>
    </row>
    <row r="215" spans="1:42" s="8" customFormat="1" ht="24">
      <c r="A215" s="761"/>
      <c r="B215" s="750" t="s">
        <v>1004</v>
      </c>
      <c r="C215" s="765" t="s">
        <v>22</v>
      </c>
      <c r="D215" s="763" t="s">
        <v>577</v>
      </c>
      <c r="E215" s="794" t="s">
        <v>0</v>
      </c>
      <c r="F215" s="794" t="s">
        <v>60</v>
      </c>
      <c r="G215" s="33" t="str">
        <f>IF(Analiza!G$83="","",Analiza!G$83)</f>
        <v>Faza oper.</v>
      </c>
      <c r="H215" s="33" t="str">
        <f>IF(Analiza!H$83="","",Analiza!H$83)</f>
        <v>Faza oper.</v>
      </c>
      <c r="I215" s="33" t="str">
        <f>IF(Analiza!I$83="","",Analiza!I$83)</f>
        <v>Faza oper.</v>
      </c>
      <c r="J215" s="33" t="str">
        <f>IF(Analiza!J$83="","",Analiza!J$83)</f>
        <v>Faza oper.</v>
      </c>
      <c r="K215" s="33" t="str">
        <f>IF(Analiza!K$83="","",Analiza!K$83)</f>
        <v>Faza oper.</v>
      </c>
      <c r="L215" s="33" t="str">
        <f>IF(Analiza!L$83="","",Analiza!L$83)</f>
        <v>Faza oper.</v>
      </c>
      <c r="M215" s="33" t="str">
        <f>IF(Analiza!M$83="","",Analiza!M$83)</f>
        <v>Faza oper.</v>
      </c>
      <c r="N215" s="33" t="str">
        <f>IF(Analiza!N$83="","",Analiza!N$83)</f>
        <v>Faza oper.</v>
      </c>
      <c r="O215" s="33" t="str">
        <f>IF(Analiza!O$83="","",Analiza!O$83)</f>
        <v>Faza oper.</v>
      </c>
      <c r="P215" s="33" t="str">
        <f>IF(Analiza!P$83="","",Analiza!P$83)</f>
        <v>Faza oper.</v>
      </c>
      <c r="Q215" s="33" t="str">
        <f>IF(Analiza!Q$83="","",Analiza!Q$83)</f>
        <v>Faza oper.</v>
      </c>
      <c r="R215" s="33" t="str">
        <f>IF(Analiza!R$83="","",Analiza!R$83)</f>
        <v>Faza oper.</v>
      </c>
      <c r="S215" s="33" t="str">
        <f>IF(Analiza!S$83="","",Analiza!S$83)</f>
        <v>Faza oper.</v>
      </c>
      <c r="T215" s="33" t="str">
        <f>IF(Analiza!T$83="","",Analiza!T$83)</f>
        <v>Faza oper.</v>
      </c>
      <c r="U215" s="33" t="str">
        <f>IF(Analiza!U$83="","",Analiza!U$83)</f>
        <v>Faza oper.</v>
      </c>
      <c r="V215" s="33" t="str">
        <f>IF(Analiza!V$83="","",Analiza!V$83)</f>
        <v/>
      </c>
      <c r="W215" s="33" t="str">
        <f>IF(Analiza!W$83="","",Analiza!W$83)</f>
        <v/>
      </c>
      <c r="X215" s="33" t="str">
        <f>IF(Analiza!X$83="","",Analiza!X$83)</f>
        <v/>
      </c>
      <c r="Y215" s="33" t="str">
        <f>IF(Analiza!Y$83="","",Analiza!Y$83)</f>
        <v/>
      </c>
      <c r="Z215" s="33" t="str">
        <f>IF(Analiza!Z$83="","",Analiza!Z$83)</f>
        <v/>
      </c>
      <c r="AA215" s="33" t="str">
        <f>IF(Analiza!AA$83="","",Analiza!AA$83)</f>
        <v/>
      </c>
      <c r="AB215" s="33" t="str">
        <f>IF(Analiza!AB$83="","",Analiza!AB$83)</f>
        <v/>
      </c>
      <c r="AC215" s="33" t="str">
        <f>IF(Analiza!AC$83="","",Analiza!AC$83)</f>
        <v/>
      </c>
      <c r="AD215" s="33" t="str">
        <f>IF(Analiza!AD$83="","",Analiza!AD$83)</f>
        <v/>
      </c>
      <c r="AE215" s="33" t="str">
        <f>IF(Analiza!AE$83="","",Analiza!AE$83)</f>
        <v/>
      </c>
      <c r="AF215" s="33" t="str">
        <f>IF(Analiza!AF$83="","",Analiza!AF$83)</f>
        <v/>
      </c>
      <c r="AG215" s="33" t="str">
        <f>IF(Analiza!AG$83="","",Analiza!AG$83)</f>
        <v/>
      </c>
      <c r="AH215" s="33" t="str">
        <f>IF(Analiza!AH$83="","",Analiza!AH$83)</f>
        <v/>
      </c>
      <c r="AI215" s="33" t="str">
        <f>IF(Analiza!AI$83="","",Analiza!AI$83)</f>
        <v/>
      </c>
      <c r="AJ215" s="33" t="str">
        <f>IF(Analiza!AJ$83="","",Analiza!AJ$83)</f>
        <v/>
      </c>
    </row>
    <row r="216" spans="1:42" s="8" customFormat="1" ht="15" customHeight="1" thickBot="1">
      <c r="A216" s="761"/>
      <c r="B216" s="750" t="s">
        <v>1004</v>
      </c>
      <c r="C216" s="804"/>
      <c r="D216" s="764"/>
      <c r="E216" s="796"/>
      <c r="F216" s="799"/>
      <c r="G216" s="695">
        <f>IF(Analiza!G$84="","",Analiza!G$84)</f>
        <v>2021</v>
      </c>
      <c r="H216" s="695">
        <f>IF(Analiza!H$84="","",Analiza!H$84)</f>
        <v>2022</v>
      </c>
      <c r="I216" s="695">
        <f>IF(Analiza!I$84="","",Analiza!I$84)</f>
        <v>2023</v>
      </c>
      <c r="J216" s="695">
        <f>IF(Analiza!J$84="","",Analiza!J$84)</f>
        <v>2024</v>
      </c>
      <c r="K216" s="695">
        <f>IF(Analiza!K$84="","",Analiza!K$84)</f>
        <v>2025</v>
      </c>
      <c r="L216" s="695">
        <f>IF(Analiza!L$84="","",Analiza!L$84)</f>
        <v>2026</v>
      </c>
      <c r="M216" s="695">
        <f>IF(Analiza!M$84="","",Analiza!M$84)</f>
        <v>2027</v>
      </c>
      <c r="N216" s="695">
        <f>IF(Analiza!N$84="","",Analiza!N$84)</f>
        <v>2028</v>
      </c>
      <c r="O216" s="695">
        <f>IF(Analiza!O$84="","",Analiza!O$84)</f>
        <v>2029</v>
      </c>
      <c r="P216" s="695">
        <f>IF(Analiza!P$84="","",Analiza!P$84)</f>
        <v>2030</v>
      </c>
      <c r="Q216" s="695">
        <f>IF(Analiza!Q$84="","",Analiza!Q$84)</f>
        <v>2031</v>
      </c>
      <c r="R216" s="695">
        <f>IF(Analiza!R$84="","",Analiza!R$84)</f>
        <v>2032</v>
      </c>
      <c r="S216" s="695">
        <f>IF(Analiza!S$84="","",Analiza!S$84)</f>
        <v>2033</v>
      </c>
      <c r="T216" s="695">
        <f>IF(Analiza!T$84="","",Analiza!T$84)</f>
        <v>2034</v>
      </c>
      <c r="U216" s="695">
        <f>IF(Analiza!U$84="","",Analiza!U$84)</f>
        <v>2035</v>
      </c>
      <c r="V216" s="695" t="str">
        <f>IF(Analiza!V$84="","",Analiza!V$84)</f>
        <v/>
      </c>
      <c r="W216" s="695" t="str">
        <f>IF(Analiza!W$84="","",Analiza!W$84)</f>
        <v/>
      </c>
      <c r="X216" s="695" t="str">
        <f>IF(Analiza!X$84="","",Analiza!X$84)</f>
        <v/>
      </c>
      <c r="Y216" s="695" t="str">
        <f>IF(Analiza!Y$84="","",Analiza!Y$84)</f>
        <v/>
      </c>
      <c r="Z216" s="695" t="str">
        <f>IF(Analiza!Z$84="","",Analiza!Z$84)</f>
        <v/>
      </c>
      <c r="AA216" s="695" t="str">
        <f>IF(Analiza!AA$84="","",Analiza!AA$84)</f>
        <v/>
      </c>
      <c r="AB216" s="695" t="str">
        <f>IF(Analiza!AB$84="","",Analiza!AB$84)</f>
        <v/>
      </c>
      <c r="AC216" s="695" t="str">
        <f>IF(Analiza!AC$84="","",Analiza!AC$84)</f>
        <v/>
      </c>
      <c r="AD216" s="695" t="str">
        <f>IF(Analiza!AD$84="","",Analiza!AD$84)</f>
        <v/>
      </c>
      <c r="AE216" s="695" t="str">
        <f>IF(Analiza!AE$84="","",Analiza!AE$84)</f>
        <v/>
      </c>
      <c r="AF216" s="695" t="str">
        <f>IF(Analiza!AF$84="","",Analiza!AF$84)</f>
        <v/>
      </c>
      <c r="AG216" s="695" t="str">
        <f>IF(Analiza!AG$84="","",Analiza!AG$84)</f>
        <v/>
      </c>
      <c r="AH216" s="695" t="str">
        <f>IF(Analiza!AH$84="","",Analiza!AH$84)</f>
        <v/>
      </c>
      <c r="AI216" s="695" t="str">
        <f>IF(Analiza!AI$84="","",Analiza!AI$84)</f>
        <v/>
      </c>
      <c r="AJ216" s="695" t="str">
        <f>IF(Analiza!AJ$84="","",Analiza!AJ$84)</f>
        <v/>
      </c>
    </row>
    <row r="217" spans="1:42" ht="24">
      <c r="A217" s="761"/>
      <c r="B217" s="750" t="s">
        <v>1004</v>
      </c>
      <c r="C217" s="742"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761"/>
      <c r="B218" s="750" t="s">
        <v>1004</v>
      </c>
      <c r="C218" s="743"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761"/>
      <c r="B219" s="750" t="s">
        <v>1004</v>
      </c>
      <c r="C219" s="743"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761"/>
      <c r="B220" s="750" t="s">
        <v>1004</v>
      </c>
      <c r="C220" s="743"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761"/>
      <c r="B221" s="750" t="s">
        <v>1004</v>
      </c>
      <c r="C221" s="743"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761"/>
      <c r="B222" s="750" t="s">
        <v>1004</v>
      </c>
      <c r="C222" s="743"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761"/>
      <c r="B223" s="750" t="s">
        <v>1004</v>
      </c>
      <c r="C223" s="743"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761"/>
      <c r="B224" s="750" t="s">
        <v>1004</v>
      </c>
      <c r="C224" s="743"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761"/>
      <c r="B225" s="750" t="s">
        <v>1004</v>
      </c>
      <c r="C225" s="743"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761"/>
      <c r="B226" s="750" t="s">
        <v>1004</v>
      </c>
      <c r="C226" s="745"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761"/>
      <c r="B227" s="750" t="s">
        <v>1004</v>
      </c>
      <c r="C227" s="743"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761"/>
      <c r="B228" s="750" t="s">
        <v>1004</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761"/>
      <c r="B229" s="750" t="s">
        <v>1004</v>
      </c>
      <c r="C229" s="765" t="s">
        <v>124</v>
      </c>
      <c r="D229" s="763" t="s">
        <v>578</v>
      </c>
      <c r="E229" s="794" t="s">
        <v>0</v>
      </c>
      <c r="F229" s="794" t="s">
        <v>60</v>
      </c>
      <c r="G229" s="33" t="str">
        <f>IF(Analiza!G$83="","",Analiza!G$83)</f>
        <v>Faza oper.</v>
      </c>
      <c r="H229" s="33" t="str">
        <f>IF(Analiza!H$83="","",Analiza!H$83)</f>
        <v>Faza oper.</v>
      </c>
      <c r="I229" s="33" t="str">
        <f>IF(Analiza!I$83="","",Analiza!I$83)</f>
        <v>Faza oper.</v>
      </c>
      <c r="J229" s="33" t="str">
        <f>IF(Analiza!J$83="","",Analiza!J$83)</f>
        <v>Faza oper.</v>
      </c>
      <c r="K229" s="33" t="str">
        <f>IF(Analiza!K$83="","",Analiza!K$83)</f>
        <v>Faza oper.</v>
      </c>
      <c r="L229" s="33" t="str">
        <f>IF(Analiza!L$83="","",Analiza!L$83)</f>
        <v>Faza oper.</v>
      </c>
      <c r="M229" s="33" t="str">
        <f>IF(Analiza!M$83="","",Analiza!M$83)</f>
        <v>Faza oper.</v>
      </c>
      <c r="N229" s="33" t="str">
        <f>IF(Analiza!N$83="","",Analiza!N$83)</f>
        <v>Faza oper.</v>
      </c>
      <c r="O229" s="33" t="str">
        <f>IF(Analiza!O$83="","",Analiza!O$83)</f>
        <v>Faza oper.</v>
      </c>
      <c r="P229" s="33" t="str">
        <f>IF(Analiza!P$83="","",Analiza!P$83)</f>
        <v>Faza oper.</v>
      </c>
      <c r="Q229" s="33" t="str">
        <f>IF(Analiza!Q$83="","",Analiza!Q$83)</f>
        <v>Faza oper.</v>
      </c>
      <c r="R229" s="33" t="str">
        <f>IF(Analiza!R$83="","",Analiza!R$83)</f>
        <v>Faza oper.</v>
      </c>
      <c r="S229" s="33" t="str">
        <f>IF(Analiza!S$83="","",Analiza!S$83)</f>
        <v>Faza oper.</v>
      </c>
      <c r="T229" s="33" t="str">
        <f>IF(Analiza!T$83="","",Analiza!T$83)</f>
        <v>Faza oper.</v>
      </c>
      <c r="U229" s="33" t="str">
        <f>IF(Analiza!U$83="","",Analiza!U$83)</f>
        <v>Faza oper.</v>
      </c>
      <c r="V229" s="33" t="str">
        <f>IF(Analiza!V$83="","",Analiza!V$83)</f>
        <v/>
      </c>
      <c r="W229" s="33" t="str">
        <f>IF(Analiza!W$83="","",Analiza!W$83)</f>
        <v/>
      </c>
      <c r="X229" s="33" t="str">
        <f>IF(Analiza!X$83="","",Analiza!X$83)</f>
        <v/>
      </c>
      <c r="Y229" s="33" t="str">
        <f>IF(Analiza!Y$83="","",Analiza!Y$83)</f>
        <v/>
      </c>
      <c r="Z229" s="33" t="str">
        <f>IF(Analiza!Z$83="","",Analiza!Z$83)</f>
        <v/>
      </c>
      <c r="AA229" s="33" t="str">
        <f>IF(Analiza!AA$83="","",Analiza!AA$83)</f>
        <v/>
      </c>
      <c r="AB229" s="33" t="str">
        <f>IF(Analiza!AB$83="","",Analiza!AB$83)</f>
        <v/>
      </c>
      <c r="AC229" s="33" t="str">
        <f>IF(Analiza!AC$83="","",Analiza!AC$83)</f>
        <v/>
      </c>
      <c r="AD229" s="33" t="str">
        <f>IF(Analiza!AD$83="","",Analiza!AD$83)</f>
        <v/>
      </c>
      <c r="AE229" s="33" t="str">
        <f>IF(Analiza!AE$83="","",Analiza!AE$83)</f>
        <v/>
      </c>
      <c r="AF229" s="33" t="str">
        <f>IF(Analiza!AF$83="","",Analiza!AF$83)</f>
        <v/>
      </c>
      <c r="AG229" s="33" t="str">
        <f>IF(Analiza!AG$83="","",Analiza!AG$83)</f>
        <v/>
      </c>
      <c r="AH229" s="33" t="str">
        <f>IF(Analiza!AH$83="","",Analiza!AH$83)</f>
        <v/>
      </c>
      <c r="AI229" s="33" t="str">
        <f>IF(Analiza!AI$83="","",Analiza!AI$83)</f>
        <v/>
      </c>
      <c r="AJ229" s="33" t="str">
        <f>IF(Analiza!AJ$83="","",Analiza!AJ$83)</f>
        <v/>
      </c>
    </row>
    <row r="230" spans="1:42" s="8" customFormat="1" ht="16.5" customHeight="1" thickBot="1">
      <c r="A230" s="761"/>
      <c r="B230" s="750" t="s">
        <v>1004</v>
      </c>
      <c r="C230" s="804"/>
      <c r="D230" s="764"/>
      <c r="E230" s="796"/>
      <c r="F230" s="796"/>
      <c r="G230" s="695">
        <f>IF(Analiza!G$84="","",Analiza!G$84)</f>
        <v>2021</v>
      </c>
      <c r="H230" s="695">
        <f>IF(Analiza!H$84="","",Analiza!H$84)</f>
        <v>2022</v>
      </c>
      <c r="I230" s="695">
        <f>IF(Analiza!I$84="","",Analiza!I$84)</f>
        <v>2023</v>
      </c>
      <c r="J230" s="695">
        <f>IF(Analiza!J$84="","",Analiza!J$84)</f>
        <v>2024</v>
      </c>
      <c r="K230" s="695">
        <f>IF(Analiza!K$84="","",Analiza!K$84)</f>
        <v>2025</v>
      </c>
      <c r="L230" s="695">
        <f>IF(Analiza!L$84="","",Analiza!L$84)</f>
        <v>2026</v>
      </c>
      <c r="M230" s="695">
        <f>IF(Analiza!M$84="","",Analiza!M$84)</f>
        <v>2027</v>
      </c>
      <c r="N230" s="695">
        <f>IF(Analiza!N$84="","",Analiza!N$84)</f>
        <v>2028</v>
      </c>
      <c r="O230" s="695">
        <f>IF(Analiza!O$84="","",Analiza!O$84)</f>
        <v>2029</v>
      </c>
      <c r="P230" s="695">
        <f>IF(Analiza!P$84="","",Analiza!P$84)</f>
        <v>2030</v>
      </c>
      <c r="Q230" s="695">
        <f>IF(Analiza!Q$84="","",Analiza!Q$84)</f>
        <v>2031</v>
      </c>
      <c r="R230" s="695">
        <f>IF(Analiza!R$84="","",Analiza!R$84)</f>
        <v>2032</v>
      </c>
      <c r="S230" s="695">
        <f>IF(Analiza!S$84="","",Analiza!S$84)</f>
        <v>2033</v>
      </c>
      <c r="T230" s="695">
        <f>IF(Analiza!T$84="","",Analiza!T$84)</f>
        <v>2034</v>
      </c>
      <c r="U230" s="695">
        <f>IF(Analiza!U$84="","",Analiza!U$84)</f>
        <v>2035</v>
      </c>
      <c r="V230" s="695" t="str">
        <f>IF(Analiza!V$84="","",Analiza!V$84)</f>
        <v/>
      </c>
      <c r="W230" s="695" t="str">
        <f>IF(Analiza!W$84="","",Analiza!W$84)</f>
        <v/>
      </c>
      <c r="X230" s="695" t="str">
        <f>IF(Analiza!X$84="","",Analiza!X$84)</f>
        <v/>
      </c>
      <c r="Y230" s="695" t="str">
        <f>IF(Analiza!Y$84="","",Analiza!Y$84)</f>
        <v/>
      </c>
      <c r="Z230" s="695" t="str">
        <f>IF(Analiza!Z$84="","",Analiza!Z$84)</f>
        <v/>
      </c>
      <c r="AA230" s="695" t="str">
        <f>IF(Analiza!AA$84="","",Analiza!AA$84)</f>
        <v/>
      </c>
      <c r="AB230" s="695" t="str">
        <f>IF(Analiza!AB$84="","",Analiza!AB$84)</f>
        <v/>
      </c>
      <c r="AC230" s="695" t="str">
        <f>IF(Analiza!AC$84="","",Analiza!AC$84)</f>
        <v/>
      </c>
      <c r="AD230" s="695" t="str">
        <f>IF(Analiza!AD$84="","",Analiza!AD$84)</f>
        <v/>
      </c>
      <c r="AE230" s="695" t="str">
        <f>IF(Analiza!AE$84="","",Analiza!AE$84)</f>
        <v/>
      </c>
      <c r="AF230" s="695" t="str">
        <f>IF(Analiza!AF$84="","",Analiza!AF$84)</f>
        <v/>
      </c>
      <c r="AG230" s="695" t="str">
        <f>IF(Analiza!AG$84="","",Analiza!AG$84)</f>
        <v/>
      </c>
      <c r="AH230" s="695" t="str">
        <f>IF(Analiza!AH$84="","",Analiza!AH$84)</f>
        <v/>
      </c>
      <c r="AI230" s="695" t="str">
        <f>IF(Analiza!AI$84="","",Analiza!AI$84)</f>
        <v/>
      </c>
      <c r="AJ230" s="695" t="str">
        <f>IF(Analiza!AJ$84="","",Analiza!AJ$84)</f>
        <v/>
      </c>
    </row>
    <row r="231" spans="1:42" ht="24">
      <c r="A231" s="761"/>
      <c r="B231" s="750" t="s">
        <v>1004</v>
      </c>
      <c r="C231" s="742"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761"/>
      <c r="B232" s="750" t="s">
        <v>1004</v>
      </c>
      <c r="C232" s="743"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761"/>
      <c r="B233" s="750" t="s">
        <v>1004</v>
      </c>
      <c r="C233" s="743"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761"/>
      <c r="B234" s="750" t="s">
        <v>1004</v>
      </c>
      <c r="C234" s="743"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761"/>
      <c r="B235" s="750" t="s">
        <v>1004</v>
      </c>
      <c r="C235" s="743"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761"/>
      <c r="B236" s="750" t="s">
        <v>1004</v>
      </c>
      <c r="C236" s="743"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761"/>
      <c r="B237" s="750" t="s">
        <v>1004</v>
      </c>
      <c r="C237" s="743"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761"/>
      <c r="B238" s="750" t="s">
        <v>1004</v>
      </c>
      <c r="C238" s="743"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761"/>
      <c r="B239" s="750" t="s">
        <v>1004</v>
      </c>
      <c r="C239" s="743"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761"/>
      <c r="B240" s="750" t="s">
        <v>1004</v>
      </c>
      <c r="C240" s="745"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762"/>
      <c r="B241" s="750" t="s">
        <v>1004</v>
      </c>
      <c r="C241" s="743"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50" t="s">
        <v>1004</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758" t="s">
        <v>1030</v>
      </c>
      <c r="B243" s="750" t="s">
        <v>1004</v>
      </c>
      <c r="C243" s="765" t="s">
        <v>22</v>
      </c>
      <c r="D243" s="763" t="s">
        <v>210</v>
      </c>
      <c r="E243" s="794" t="s">
        <v>0</v>
      </c>
      <c r="F243" s="33" t="str">
        <f>IF(Analiza!G$83="","",Analiza!G$83)</f>
        <v>Faza oper.</v>
      </c>
      <c r="G243" s="33" t="str">
        <f>IF(Analiza!H$83="","",Analiza!H$83)</f>
        <v>Faza oper.</v>
      </c>
      <c r="H243" s="33" t="str">
        <f>IF(Analiza!I$83="","",Analiza!I$83)</f>
        <v>Faza oper.</v>
      </c>
      <c r="I243" s="33" t="str">
        <f>IF(Analiza!J$83="","",Analiza!J$83)</f>
        <v>Faza oper.</v>
      </c>
      <c r="J243" s="33" t="str">
        <f>IF(Analiza!K$83="","",Analiza!K$83)</f>
        <v>Faza oper.</v>
      </c>
      <c r="K243" s="33" t="str">
        <f>IF(Analiza!L$83="","",Analiza!L$83)</f>
        <v>Faza oper.</v>
      </c>
      <c r="L243" s="33" t="str">
        <f>IF(Analiza!M$83="","",Analiza!M$83)</f>
        <v>Faza oper.</v>
      </c>
      <c r="M243" s="33" t="str">
        <f>IF(Analiza!N$83="","",Analiza!N$83)</f>
        <v>Faza oper.</v>
      </c>
      <c r="N243" s="33" t="str">
        <f>IF(Analiza!O$83="","",Analiza!O$83)</f>
        <v>Faza oper.</v>
      </c>
      <c r="O243" s="33" t="str">
        <f>IF(Analiza!P$83="","",Analiza!P$83)</f>
        <v>Faza oper.</v>
      </c>
      <c r="P243" s="33" t="str">
        <f>IF(Analiza!Q$83="","",Analiza!Q$83)</f>
        <v>Faza oper.</v>
      </c>
      <c r="Q243" s="33" t="str">
        <f>IF(Analiza!R$83="","",Analiza!R$83)</f>
        <v>Faza oper.</v>
      </c>
      <c r="R243" s="33" t="str">
        <f>IF(Analiza!S$83="","",Analiza!S$83)</f>
        <v>Faza oper.</v>
      </c>
      <c r="S243" s="33" t="str">
        <f>IF(Analiza!T$83="","",Analiza!T$83)</f>
        <v>Faza oper.</v>
      </c>
      <c r="T243" s="33" t="str">
        <f>IF(Analiza!U$83="","",Analiza!U$83)</f>
        <v>Faza oper.</v>
      </c>
      <c r="U243" s="33" t="str">
        <f>IF(Analiza!V$83="","",Analiza!V$83)</f>
        <v/>
      </c>
      <c r="V243" s="33" t="str">
        <f>IF(Analiza!W$83="","",Analiza!W$83)</f>
        <v/>
      </c>
      <c r="W243" s="33" t="str">
        <f>IF(Analiza!X$83="","",Analiza!X$83)</f>
        <v/>
      </c>
      <c r="X243" s="33" t="str">
        <f>IF(Analiza!Y$83="","",Analiza!Y$83)</f>
        <v/>
      </c>
      <c r="Y243" s="33" t="str">
        <f>IF(Analiza!Z$83="","",Analiza!Z$83)</f>
        <v/>
      </c>
      <c r="Z243" s="33" t="str">
        <f>IF(Analiza!AA$83="","",Analiza!AA$83)</f>
        <v/>
      </c>
      <c r="AA243" s="33" t="str">
        <f>IF(Analiza!AB$83="","",Analiza!AB$83)</f>
        <v/>
      </c>
      <c r="AB243" s="33" t="str">
        <f>IF(Analiza!AC$83="","",Analiza!AC$83)</f>
        <v/>
      </c>
      <c r="AC243" s="33" t="str">
        <f>IF(Analiza!AD$83="","",Analiza!AD$83)</f>
        <v/>
      </c>
      <c r="AD243" s="33" t="str">
        <f>IF(Analiza!AE$83="","",Analiza!AE$83)</f>
        <v/>
      </c>
      <c r="AE243" s="33" t="str">
        <f>IF(Analiza!AF$83="","",Analiza!AF$83)</f>
        <v/>
      </c>
      <c r="AF243" s="33" t="str">
        <f>IF(Analiza!AG$83="","",Analiza!AG$83)</f>
        <v/>
      </c>
      <c r="AG243" s="33" t="str">
        <f>IF(Analiza!AH$83="","",Analiza!AH$83)</f>
        <v/>
      </c>
      <c r="AH243" s="33" t="str">
        <f>IF(Analiza!AI$83="","",Analiza!AI$83)</f>
        <v/>
      </c>
      <c r="AI243" s="33" t="str">
        <f>IF(Analiza!AJ$83="","",Analiza!AJ$83)</f>
        <v/>
      </c>
    </row>
    <row r="244" spans="1:42" s="8" customFormat="1" ht="15" customHeight="1" thickBot="1">
      <c r="A244" s="761"/>
      <c r="B244" s="750" t="s">
        <v>1004</v>
      </c>
      <c r="C244" s="766"/>
      <c r="D244" s="764"/>
      <c r="E244" s="795"/>
      <c r="F244" s="695">
        <f>IF(Analiza!G$84="","",Analiza!G$84)</f>
        <v>2021</v>
      </c>
      <c r="G244" s="695">
        <f>IF(Analiza!H$84="","",Analiza!H$84)</f>
        <v>2022</v>
      </c>
      <c r="H244" s="695">
        <f>IF(Analiza!I$84="","",Analiza!I$84)</f>
        <v>2023</v>
      </c>
      <c r="I244" s="695">
        <f>IF(Analiza!J$84="","",Analiza!J$84)</f>
        <v>2024</v>
      </c>
      <c r="J244" s="695">
        <f>IF(Analiza!K$84="","",Analiza!K$84)</f>
        <v>2025</v>
      </c>
      <c r="K244" s="695">
        <f>IF(Analiza!L$84="","",Analiza!L$84)</f>
        <v>2026</v>
      </c>
      <c r="L244" s="695">
        <f>IF(Analiza!M$84="","",Analiza!M$84)</f>
        <v>2027</v>
      </c>
      <c r="M244" s="695">
        <f>IF(Analiza!N$84="","",Analiza!N$84)</f>
        <v>2028</v>
      </c>
      <c r="N244" s="695">
        <f>IF(Analiza!O$84="","",Analiza!O$84)</f>
        <v>2029</v>
      </c>
      <c r="O244" s="695">
        <f>IF(Analiza!P$84="","",Analiza!P$84)</f>
        <v>2030</v>
      </c>
      <c r="P244" s="695">
        <f>IF(Analiza!Q$84="","",Analiza!Q$84)</f>
        <v>2031</v>
      </c>
      <c r="Q244" s="695">
        <f>IF(Analiza!R$84="","",Analiza!R$84)</f>
        <v>2032</v>
      </c>
      <c r="R244" s="695">
        <f>IF(Analiza!S$84="","",Analiza!S$84)</f>
        <v>2033</v>
      </c>
      <c r="S244" s="695">
        <f>IF(Analiza!T$84="","",Analiza!T$84)</f>
        <v>2034</v>
      </c>
      <c r="T244" s="695">
        <f>IF(Analiza!U$84="","",Analiza!U$84)</f>
        <v>2035</v>
      </c>
      <c r="U244" s="695" t="str">
        <f>IF(Analiza!V$84="","",Analiza!V$84)</f>
        <v/>
      </c>
      <c r="V244" s="695" t="str">
        <f>IF(Analiza!W$84="","",Analiza!W$84)</f>
        <v/>
      </c>
      <c r="W244" s="695" t="str">
        <f>IF(Analiza!X$84="","",Analiza!X$84)</f>
        <v/>
      </c>
      <c r="X244" s="695" t="str">
        <f>IF(Analiza!Y$84="","",Analiza!Y$84)</f>
        <v/>
      </c>
      <c r="Y244" s="695" t="str">
        <f>IF(Analiza!Z$84="","",Analiza!Z$84)</f>
        <v/>
      </c>
      <c r="Z244" s="695" t="str">
        <f>IF(Analiza!AA$84="","",Analiza!AA$84)</f>
        <v/>
      </c>
      <c r="AA244" s="695" t="str">
        <f>IF(Analiza!AB$84="","",Analiza!AB$84)</f>
        <v/>
      </c>
      <c r="AB244" s="695" t="str">
        <f>IF(Analiza!AC$84="","",Analiza!AC$84)</f>
        <v/>
      </c>
      <c r="AC244" s="695" t="str">
        <f>IF(Analiza!AD$84="","",Analiza!AD$84)</f>
        <v/>
      </c>
      <c r="AD244" s="695" t="str">
        <f>IF(Analiza!AE$84="","",Analiza!AE$84)</f>
        <v/>
      </c>
      <c r="AE244" s="695" t="str">
        <f>IF(Analiza!AF$84="","",Analiza!AF$84)</f>
        <v/>
      </c>
      <c r="AF244" s="695" t="str">
        <f>IF(Analiza!AG$84="","",Analiza!AG$84)</f>
        <v/>
      </c>
      <c r="AG244" s="695" t="str">
        <f>IF(Analiza!AH$84="","",Analiza!AH$84)</f>
        <v/>
      </c>
      <c r="AH244" s="695" t="str">
        <f>IF(Analiza!AI$84="","",Analiza!AI$84)</f>
        <v/>
      </c>
      <c r="AI244" s="695" t="str">
        <f>IF(Analiza!AJ$84="","",Analiza!AJ$84)</f>
        <v/>
      </c>
    </row>
    <row r="245" spans="1:42" s="18" customFormat="1" ht="24">
      <c r="A245" s="761"/>
      <c r="B245" s="750" t="s">
        <v>1004</v>
      </c>
      <c r="C245" s="742">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762"/>
      <c r="B246" s="750" t="s">
        <v>1004</v>
      </c>
      <c r="C246" s="745">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50" t="s">
        <v>1004</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758" t="s">
        <v>1031</v>
      </c>
      <c r="B248" s="750" t="s">
        <v>1004</v>
      </c>
      <c r="C248" s="765" t="s">
        <v>124</v>
      </c>
      <c r="D248" s="763" t="s">
        <v>221</v>
      </c>
      <c r="E248" s="794" t="s">
        <v>0</v>
      </c>
      <c r="F248" s="33" t="str">
        <f>IF(Analiza!G$83="","",Analiza!G$83)</f>
        <v>Faza oper.</v>
      </c>
      <c r="G248" s="33" t="str">
        <f>IF(Analiza!H$83="","",Analiza!H$83)</f>
        <v>Faza oper.</v>
      </c>
      <c r="H248" s="33" t="str">
        <f>IF(Analiza!I$83="","",Analiza!I$83)</f>
        <v>Faza oper.</v>
      </c>
      <c r="I248" s="33" t="str">
        <f>IF(Analiza!J$83="","",Analiza!J$83)</f>
        <v>Faza oper.</v>
      </c>
      <c r="J248" s="33" t="str">
        <f>IF(Analiza!K$83="","",Analiza!K$83)</f>
        <v>Faza oper.</v>
      </c>
      <c r="K248" s="33" t="str">
        <f>IF(Analiza!L$83="","",Analiza!L$83)</f>
        <v>Faza oper.</v>
      </c>
      <c r="L248" s="33" t="str">
        <f>IF(Analiza!M$83="","",Analiza!M$83)</f>
        <v>Faza oper.</v>
      </c>
      <c r="M248" s="33" t="str">
        <f>IF(Analiza!N$83="","",Analiza!N$83)</f>
        <v>Faza oper.</v>
      </c>
      <c r="N248" s="33" t="str">
        <f>IF(Analiza!O$83="","",Analiza!O$83)</f>
        <v>Faza oper.</v>
      </c>
      <c r="O248" s="33" t="str">
        <f>IF(Analiza!P$83="","",Analiza!P$83)</f>
        <v>Faza oper.</v>
      </c>
      <c r="P248" s="33" t="str">
        <f>IF(Analiza!Q$83="","",Analiza!Q$83)</f>
        <v>Faza oper.</v>
      </c>
      <c r="Q248" s="33" t="str">
        <f>IF(Analiza!R$83="","",Analiza!R$83)</f>
        <v>Faza oper.</v>
      </c>
      <c r="R248" s="33" t="str">
        <f>IF(Analiza!S$83="","",Analiza!S$83)</f>
        <v>Faza oper.</v>
      </c>
      <c r="S248" s="33" t="str">
        <f>IF(Analiza!T$83="","",Analiza!T$83)</f>
        <v>Faza oper.</v>
      </c>
      <c r="T248" s="33" t="str">
        <f>IF(Analiza!U$83="","",Analiza!U$83)</f>
        <v>Faza oper.</v>
      </c>
      <c r="U248" s="33" t="str">
        <f>IF(Analiza!V$83="","",Analiza!V$83)</f>
        <v/>
      </c>
      <c r="V248" s="33" t="str">
        <f>IF(Analiza!W$83="","",Analiza!W$83)</f>
        <v/>
      </c>
      <c r="W248" s="33" t="str">
        <f>IF(Analiza!X$83="","",Analiza!X$83)</f>
        <v/>
      </c>
      <c r="X248" s="33" t="str">
        <f>IF(Analiza!Y$83="","",Analiza!Y$83)</f>
        <v/>
      </c>
      <c r="Y248" s="33" t="str">
        <f>IF(Analiza!Z$83="","",Analiza!Z$83)</f>
        <v/>
      </c>
      <c r="Z248" s="33" t="str">
        <f>IF(Analiza!AA$83="","",Analiza!AA$83)</f>
        <v/>
      </c>
      <c r="AA248" s="33" t="str">
        <f>IF(Analiza!AB$83="","",Analiza!AB$83)</f>
        <v/>
      </c>
      <c r="AB248" s="33" t="str">
        <f>IF(Analiza!AC$83="","",Analiza!AC$83)</f>
        <v/>
      </c>
      <c r="AC248" s="33" t="str">
        <f>IF(Analiza!AD$83="","",Analiza!AD$83)</f>
        <v/>
      </c>
      <c r="AD248" s="33" t="str">
        <f>IF(Analiza!AE$83="","",Analiza!AE$83)</f>
        <v/>
      </c>
      <c r="AE248" s="33" t="str">
        <f>IF(Analiza!AF$83="","",Analiza!AF$83)</f>
        <v/>
      </c>
      <c r="AF248" s="33" t="str">
        <f>IF(Analiza!AG$83="","",Analiza!AG$83)</f>
        <v/>
      </c>
      <c r="AG248" s="33" t="str">
        <f>IF(Analiza!AH$83="","",Analiza!AH$83)</f>
        <v/>
      </c>
      <c r="AH248" s="33" t="str">
        <f>IF(Analiza!AI$83="","",Analiza!AI$83)</f>
        <v/>
      </c>
      <c r="AI248" s="33" t="str">
        <f>IF(Analiza!AJ$83="","",Analiza!AJ$83)</f>
        <v/>
      </c>
    </row>
    <row r="249" spans="1:42" s="8" customFormat="1" ht="15" customHeight="1" thickBot="1">
      <c r="A249" s="761"/>
      <c r="B249" s="750" t="s">
        <v>1004</v>
      </c>
      <c r="C249" s="766"/>
      <c r="D249" s="764"/>
      <c r="E249" s="795"/>
      <c r="F249" s="695">
        <f>IF(Analiza!G$84="","",Analiza!G$84)</f>
        <v>2021</v>
      </c>
      <c r="G249" s="695">
        <f>IF(Analiza!H$84="","",Analiza!H$84)</f>
        <v>2022</v>
      </c>
      <c r="H249" s="695">
        <f>IF(Analiza!I$84="","",Analiza!I$84)</f>
        <v>2023</v>
      </c>
      <c r="I249" s="695">
        <f>IF(Analiza!J$84="","",Analiza!J$84)</f>
        <v>2024</v>
      </c>
      <c r="J249" s="695">
        <f>IF(Analiza!K$84="","",Analiza!K$84)</f>
        <v>2025</v>
      </c>
      <c r="K249" s="695">
        <f>IF(Analiza!L$84="","",Analiza!L$84)</f>
        <v>2026</v>
      </c>
      <c r="L249" s="695">
        <f>IF(Analiza!M$84="","",Analiza!M$84)</f>
        <v>2027</v>
      </c>
      <c r="M249" s="695">
        <f>IF(Analiza!N$84="","",Analiza!N$84)</f>
        <v>2028</v>
      </c>
      <c r="N249" s="695">
        <f>IF(Analiza!O$84="","",Analiza!O$84)</f>
        <v>2029</v>
      </c>
      <c r="O249" s="695">
        <f>IF(Analiza!P$84="","",Analiza!P$84)</f>
        <v>2030</v>
      </c>
      <c r="P249" s="695">
        <f>IF(Analiza!Q$84="","",Analiza!Q$84)</f>
        <v>2031</v>
      </c>
      <c r="Q249" s="695">
        <f>IF(Analiza!R$84="","",Analiza!R$84)</f>
        <v>2032</v>
      </c>
      <c r="R249" s="695">
        <f>IF(Analiza!S$84="","",Analiza!S$84)</f>
        <v>2033</v>
      </c>
      <c r="S249" s="695">
        <f>IF(Analiza!T$84="","",Analiza!T$84)</f>
        <v>2034</v>
      </c>
      <c r="T249" s="695">
        <f>IF(Analiza!U$84="","",Analiza!U$84)</f>
        <v>2035</v>
      </c>
      <c r="U249" s="695" t="str">
        <f>IF(Analiza!V$84="","",Analiza!V$84)</f>
        <v/>
      </c>
      <c r="V249" s="695" t="str">
        <f>IF(Analiza!W$84="","",Analiza!W$84)</f>
        <v/>
      </c>
      <c r="W249" s="695" t="str">
        <f>IF(Analiza!X$84="","",Analiza!X$84)</f>
        <v/>
      </c>
      <c r="X249" s="695" t="str">
        <f>IF(Analiza!Y$84="","",Analiza!Y$84)</f>
        <v/>
      </c>
      <c r="Y249" s="695" t="str">
        <f>IF(Analiza!Z$84="","",Analiza!Z$84)</f>
        <v/>
      </c>
      <c r="Z249" s="695" t="str">
        <f>IF(Analiza!AA$84="","",Analiza!AA$84)</f>
        <v/>
      </c>
      <c r="AA249" s="695" t="str">
        <f>IF(Analiza!AB$84="","",Analiza!AB$84)</f>
        <v/>
      </c>
      <c r="AB249" s="695" t="str">
        <f>IF(Analiza!AC$84="","",Analiza!AC$84)</f>
        <v/>
      </c>
      <c r="AC249" s="695" t="str">
        <f>IF(Analiza!AD$84="","",Analiza!AD$84)</f>
        <v/>
      </c>
      <c r="AD249" s="695" t="str">
        <f>IF(Analiza!AE$84="","",Analiza!AE$84)</f>
        <v/>
      </c>
      <c r="AE249" s="695" t="str">
        <f>IF(Analiza!AF$84="","",Analiza!AF$84)</f>
        <v/>
      </c>
      <c r="AF249" s="695" t="str">
        <f>IF(Analiza!AG$84="","",Analiza!AG$84)</f>
        <v/>
      </c>
      <c r="AG249" s="695" t="str">
        <f>IF(Analiza!AH$84="","",Analiza!AH$84)</f>
        <v/>
      </c>
      <c r="AH249" s="695" t="str">
        <f>IF(Analiza!AI$84="","",Analiza!AI$84)</f>
        <v/>
      </c>
      <c r="AI249" s="695" t="str">
        <f>IF(Analiza!AJ$84="","",Analiza!AJ$84)</f>
        <v/>
      </c>
    </row>
    <row r="250" spans="1:42" ht="24">
      <c r="A250" s="761"/>
      <c r="B250" s="750" t="s">
        <v>1004</v>
      </c>
      <c r="C250" s="742">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761"/>
      <c r="B251" s="750" t="s">
        <v>1004</v>
      </c>
      <c r="C251" s="743">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762"/>
      <c r="B252" s="750" t="s">
        <v>1004</v>
      </c>
      <c r="C252" s="743">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50" t="s">
        <v>1004</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758" t="s">
        <v>1033</v>
      </c>
      <c r="B254" s="750" t="s">
        <v>1004</v>
      </c>
      <c r="C254" s="765" t="s">
        <v>122</v>
      </c>
      <c r="D254" s="763" t="s">
        <v>230</v>
      </c>
      <c r="E254" s="794" t="s">
        <v>0</v>
      </c>
      <c r="F254" s="33" t="str">
        <f>IF(Analiza!G$83="","",Analiza!G$83)</f>
        <v>Faza oper.</v>
      </c>
      <c r="G254" s="33" t="str">
        <f>IF(Analiza!H$83="","",Analiza!H$83)</f>
        <v>Faza oper.</v>
      </c>
      <c r="H254" s="33" t="str">
        <f>IF(Analiza!I$83="","",Analiza!I$83)</f>
        <v>Faza oper.</v>
      </c>
      <c r="I254" s="33" t="str">
        <f>IF(Analiza!J$83="","",Analiza!J$83)</f>
        <v>Faza oper.</v>
      </c>
      <c r="J254" s="33" t="str">
        <f>IF(Analiza!K$83="","",Analiza!K$83)</f>
        <v>Faza oper.</v>
      </c>
      <c r="K254" s="33" t="str">
        <f>IF(Analiza!L$83="","",Analiza!L$83)</f>
        <v>Faza oper.</v>
      </c>
      <c r="L254" s="33" t="str">
        <f>IF(Analiza!M$83="","",Analiza!M$83)</f>
        <v>Faza oper.</v>
      </c>
      <c r="M254" s="33" t="str">
        <f>IF(Analiza!N$83="","",Analiza!N$83)</f>
        <v>Faza oper.</v>
      </c>
      <c r="N254" s="33" t="str">
        <f>IF(Analiza!O$83="","",Analiza!O$83)</f>
        <v>Faza oper.</v>
      </c>
      <c r="O254" s="33" t="str">
        <f>IF(Analiza!P$83="","",Analiza!P$83)</f>
        <v>Faza oper.</v>
      </c>
      <c r="P254" s="33" t="str">
        <f>IF(Analiza!Q$83="","",Analiza!Q$83)</f>
        <v>Faza oper.</v>
      </c>
      <c r="Q254" s="33" t="str">
        <f>IF(Analiza!R$83="","",Analiza!R$83)</f>
        <v>Faza oper.</v>
      </c>
      <c r="R254" s="33" t="str">
        <f>IF(Analiza!S$83="","",Analiza!S$83)</f>
        <v>Faza oper.</v>
      </c>
      <c r="S254" s="33" t="str">
        <f>IF(Analiza!T$83="","",Analiza!T$83)</f>
        <v>Faza oper.</v>
      </c>
      <c r="T254" s="33" t="str">
        <f>IF(Analiza!U$83="","",Analiza!U$83)</f>
        <v>Faza oper.</v>
      </c>
      <c r="U254" s="33" t="str">
        <f>IF(Analiza!V$83="","",Analiza!V$83)</f>
        <v/>
      </c>
      <c r="V254" s="33" t="str">
        <f>IF(Analiza!W$83="","",Analiza!W$83)</f>
        <v/>
      </c>
      <c r="W254" s="33" t="str">
        <f>IF(Analiza!X$83="","",Analiza!X$83)</f>
        <v/>
      </c>
      <c r="X254" s="33" t="str">
        <f>IF(Analiza!Y$83="","",Analiza!Y$83)</f>
        <v/>
      </c>
      <c r="Y254" s="33" t="str">
        <f>IF(Analiza!Z$83="","",Analiza!Z$83)</f>
        <v/>
      </c>
      <c r="Z254" s="33" t="str">
        <f>IF(Analiza!AA$83="","",Analiza!AA$83)</f>
        <v/>
      </c>
      <c r="AA254" s="33" t="str">
        <f>IF(Analiza!AB$83="","",Analiza!AB$83)</f>
        <v/>
      </c>
      <c r="AB254" s="33" t="str">
        <f>IF(Analiza!AC$83="","",Analiza!AC$83)</f>
        <v/>
      </c>
      <c r="AC254" s="33" t="str">
        <f>IF(Analiza!AD$83="","",Analiza!AD$83)</f>
        <v/>
      </c>
      <c r="AD254" s="33" t="str">
        <f>IF(Analiza!AE$83="","",Analiza!AE$83)</f>
        <v/>
      </c>
      <c r="AE254" s="33" t="str">
        <f>IF(Analiza!AF$83="","",Analiza!AF$83)</f>
        <v/>
      </c>
      <c r="AF254" s="33" t="str">
        <f>IF(Analiza!AG$83="","",Analiza!AG$83)</f>
        <v/>
      </c>
      <c r="AG254" s="33" t="str">
        <f>IF(Analiza!AH$83="","",Analiza!AH$83)</f>
        <v/>
      </c>
      <c r="AH254" s="33" t="str">
        <f>IF(Analiza!AI$83="","",Analiza!AI$83)</f>
        <v/>
      </c>
      <c r="AI254" s="33" t="str">
        <f>IF(Analiza!AJ$83="","",Analiza!AJ$83)</f>
        <v/>
      </c>
    </row>
    <row r="255" spans="1:42" s="8" customFormat="1" ht="15" customHeight="1" thickBot="1">
      <c r="A255" s="759"/>
      <c r="B255" s="750" t="s">
        <v>1004</v>
      </c>
      <c r="C255" s="766"/>
      <c r="D255" s="764"/>
      <c r="E255" s="795"/>
      <c r="F255" s="695">
        <f>IF(Analiza!G$84="","",Analiza!G$84)</f>
        <v>2021</v>
      </c>
      <c r="G255" s="695">
        <f>IF(Analiza!H$84="","",Analiza!H$84)</f>
        <v>2022</v>
      </c>
      <c r="H255" s="695">
        <f>IF(Analiza!I$84="","",Analiza!I$84)</f>
        <v>2023</v>
      </c>
      <c r="I255" s="695">
        <f>IF(Analiza!J$84="","",Analiza!J$84)</f>
        <v>2024</v>
      </c>
      <c r="J255" s="695">
        <f>IF(Analiza!K$84="","",Analiza!K$84)</f>
        <v>2025</v>
      </c>
      <c r="K255" s="695">
        <f>IF(Analiza!L$84="","",Analiza!L$84)</f>
        <v>2026</v>
      </c>
      <c r="L255" s="695">
        <f>IF(Analiza!M$84="","",Analiza!M$84)</f>
        <v>2027</v>
      </c>
      <c r="M255" s="695">
        <f>IF(Analiza!N$84="","",Analiza!N$84)</f>
        <v>2028</v>
      </c>
      <c r="N255" s="695">
        <f>IF(Analiza!O$84="","",Analiza!O$84)</f>
        <v>2029</v>
      </c>
      <c r="O255" s="695">
        <f>IF(Analiza!P$84="","",Analiza!P$84)</f>
        <v>2030</v>
      </c>
      <c r="P255" s="695">
        <f>IF(Analiza!Q$84="","",Analiza!Q$84)</f>
        <v>2031</v>
      </c>
      <c r="Q255" s="695">
        <f>IF(Analiza!R$84="","",Analiza!R$84)</f>
        <v>2032</v>
      </c>
      <c r="R255" s="695">
        <f>IF(Analiza!S$84="","",Analiza!S$84)</f>
        <v>2033</v>
      </c>
      <c r="S255" s="695">
        <f>IF(Analiza!T$84="","",Analiza!T$84)</f>
        <v>2034</v>
      </c>
      <c r="T255" s="695">
        <f>IF(Analiza!U$84="","",Analiza!U$84)</f>
        <v>2035</v>
      </c>
      <c r="U255" s="695" t="str">
        <f>IF(Analiza!V$84="","",Analiza!V$84)</f>
        <v/>
      </c>
      <c r="V255" s="695" t="str">
        <f>IF(Analiza!W$84="","",Analiza!W$84)</f>
        <v/>
      </c>
      <c r="W255" s="695" t="str">
        <f>IF(Analiza!X$84="","",Analiza!X$84)</f>
        <v/>
      </c>
      <c r="X255" s="695" t="str">
        <f>IF(Analiza!Y$84="","",Analiza!Y$84)</f>
        <v/>
      </c>
      <c r="Y255" s="695" t="str">
        <f>IF(Analiza!Z$84="","",Analiza!Z$84)</f>
        <v/>
      </c>
      <c r="Z255" s="695" t="str">
        <f>IF(Analiza!AA$84="","",Analiza!AA$84)</f>
        <v/>
      </c>
      <c r="AA255" s="695" t="str">
        <f>IF(Analiza!AB$84="","",Analiza!AB$84)</f>
        <v/>
      </c>
      <c r="AB255" s="695" t="str">
        <f>IF(Analiza!AC$84="","",Analiza!AC$84)</f>
        <v/>
      </c>
      <c r="AC255" s="695" t="str">
        <f>IF(Analiza!AD$84="","",Analiza!AD$84)</f>
        <v/>
      </c>
      <c r="AD255" s="695" t="str">
        <f>IF(Analiza!AE$84="","",Analiza!AE$84)</f>
        <v/>
      </c>
      <c r="AE255" s="695" t="str">
        <f>IF(Analiza!AF$84="","",Analiza!AF$84)</f>
        <v/>
      </c>
      <c r="AF255" s="695" t="str">
        <f>IF(Analiza!AG$84="","",Analiza!AG$84)</f>
        <v/>
      </c>
      <c r="AG255" s="695" t="str">
        <f>IF(Analiza!AH$84="","",Analiza!AH$84)</f>
        <v/>
      </c>
      <c r="AH255" s="695" t="str">
        <f>IF(Analiza!AI$84="","",Analiza!AI$84)</f>
        <v/>
      </c>
      <c r="AI255" s="695" t="str">
        <f>IF(Analiza!AJ$84="","",Analiza!AJ$84)</f>
        <v/>
      </c>
    </row>
    <row r="256" spans="1:42" s="18" customFormat="1" ht="34.5" thickBot="1">
      <c r="A256" s="760"/>
      <c r="B256" s="750" t="s">
        <v>1004</v>
      </c>
      <c r="C256" s="746">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50" t="s">
        <v>1004</v>
      </c>
      <c r="C257" s="327" t="s">
        <v>294</v>
      </c>
      <c r="D257" s="328" t="s">
        <v>295</v>
      </c>
      <c r="J257" s="349"/>
    </row>
    <row r="258" spans="1:38" s="346" customFormat="1" ht="24">
      <c r="A258" s="758" t="s">
        <v>1035</v>
      </c>
      <c r="B258" s="750" t="s">
        <v>1004</v>
      </c>
      <c r="C258" s="345"/>
      <c r="D258" s="346" t="s">
        <v>316</v>
      </c>
    </row>
    <row r="259" spans="1:38" s="8" customFormat="1" ht="24">
      <c r="A259" s="759"/>
      <c r="B259" s="750" t="s">
        <v>1004</v>
      </c>
      <c r="C259" s="765" t="s">
        <v>10</v>
      </c>
      <c r="D259" s="763" t="s">
        <v>2</v>
      </c>
      <c r="E259" s="794" t="s">
        <v>0</v>
      </c>
      <c r="F259" s="335" t="str">
        <f>IF(Analiza!G$83="","",Analiza!G$83)</f>
        <v>Faza oper.</v>
      </c>
      <c r="G259" s="335" t="str">
        <f>IF(Analiza!H$83="","",Analiza!H$83)</f>
        <v>Faza oper.</v>
      </c>
      <c r="H259" s="335" t="str">
        <f>IF(Analiza!I$83="","",Analiza!I$83)</f>
        <v>Faza oper.</v>
      </c>
      <c r="I259" s="335" t="str">
        <f>IF(Analiza!J$83="","",Analiza!J$83)</f>
        <v>Faza oper.</v>
      </c>
      <c r="J259" s="335" t="str">
        <f>IF(Analiza!K$83="","",Analiza!K$83)</f>
        <v>Faza oper.</v>
      </c>
      <c r="K259" s="335" t="str">
        <f>IF(Analiza!L$83="","",Analiza!L$83)</f>
        <v>Faza oper.</v>
      </c>
      <c r="L259" s="335" t="str">
        <f>IF(Analiza!M$83="","",Analiza!M$83)</f>
        <v>Faza oper.</v>
      </c>
      <c r="M259" s="335" t="str">
        <f>IF(Analiza!N$83="","",Analiza!N$83)</f>
        <v>Faza oper.</v>
      </c>
      <c r="N259" s="335" t="str">
        <f>IF(Analiza!O$83="","",Analiza!O$83)</f>
        <v>Faza oper.</v>
      </c>
      <c r="O259" s="335" t="str">
        <f>IF(Analiza!P$83="","",Analiza!P$83)</f>
        <v>Faza oper.</v>
      </c>
      <c r="P259" s="335" t="str">
        <f>IF(Analiza!Q$83="","",Analiza!Q$83)</f>
        <v>Faza oper.</v>
      </c>
      <c r="Q259" s="335" t="str">
        <f>IF(Analiza!R$83="","",Analiza!R$83)</f>
        <v>Faza oper.</v>
      </c>
      <c r="R259" s="335" t="str">
        <f>IF(Analiza!S$83="","",Analiza!S$83)</f>
        <v>Faza oper.</v>
      </c>
      <c r="S259" s="335" t="str">
        <f>IF(Analiza!T$83="","",Analiza!T$83)</f>
        <v>Faza oper.</v>
      </c>
      <c r="T259" s="335" t="str">
        <f>IF(Analiza!U$83="","",Analiza!U$83)</f>
        <v>Faza oper.</v>
      </c>
      <c r="U259" s="335" t="str">
        <f>IF(Analiza!V$83="","",Analiza!V$83)</f>
        <v/>
      </c>
      <c r="V259" s="335" t="str">
        <f>IF(Analiza!W$83="","",Analiza!W$83)</f>
        <v/>
      </c>
      <c r="W259" s="335" t="str">
        <f>IF(Analiza!X$83="","",Analiza!X$83)</f>
        <v/>
      </c>
      <c r="X259" s="335" t="str">
        <f>IF(Analiza!Y$83="","",Analiza!Y$83)</f>
        <v/>
      </c>
      <c r="Y259" s="335" t="str">
        <f>IF(Analiza!Z$83="","",Analiza!Z$83)</f>
        <v/>
      </c>
      <c r="Z259" s="335" t="str">
        <f>IF(Analiza!AA$83="","",Analiza!AA$83)</f>
        <v/>
      </c>
      <c r="AA259" s="335" t="str">
        <f>IF(Analiza!AB$83="","",Analiza!AB$83)</f>
        <v/>
      </c>
      <c r="AB259" s="335" t="str">
        <f>IF(Analiza!AC$83="","",Analiza!AC$83)</f>
        <v/>
      </c>
      <c r="AC259" s="335" t="str">
        <f>IF(Analiza!AD$83="","",Analiza!AD$83)</f>
        <v/>
      </c>
      <c r="AD259" s="335" t="str">
        <f>IF(Analiza!AE$83="","",Analiza!AE$83)</f>
        <v/>
      </c>
      <c r="AE259" s="335" t="str">
        <f>IF(Analiza!AF$83="","",Analiza!AF$83)</f>
        <v/>
      </c>
      <c r="AF259" s="335" t="str">
        <f>IF(Analiza!AG$83="","",Analiza!AG$83)</f>
        <v/>
      </c>
      <c r="AG259" s="335" t="str">
        <f>IF(Analiza!AH$83="","",Analiza!AH$83)</f>
        <v/>
      </c>
      <c r="AH259" s="335" t="str">
        <f>IF(Analiza!AI$83="","",Analiza!AI$83)</f>
        <v/>
      </c>
      <c r="AI259" s="335" t="str">
        <f>IF(Analiza!AJ$83="","",Analiza!AJ$83)</f>
        <v/>
      </c>
    </row>
    <row r="260" spans="1:38" s="8" customFormat="1" ht="16.5" customHeight="1" thickBot="1">
      <c r="A260" s="759"/>
      <c r="B260" s="750" t="s">
        <v>1004</v>
      </c>
      <c r="C260" s="766"/>
      <c r="D260" s="764"/>
      <c r="E260" s="795"/>
      <c r="F260" s="657">
        <f>IF(Analiza!G$84="","",Analiza!G$84)</f>
        <v>2021</v>
      </c>
      <c r="G260" s="657">
        <f>IF(Analiza!H$84="","",Analiza!H$84)</f>
        <v>2022</v>
      </c>
      <c r="H260" s="657">
        <f>IF(Analiza!I$84="","",Analiza!I$84)</f>
        <v>2023</v>
      </c>
      <c r="I260" s="657">
        <f>IF(Analiza!J$84="","",Analiza!J$84)</f>
        <v>2024</v>
      </c>
      <c r="J260" s="657">
        <f>IF(Analiza!K$84="","",Analiza!K$84)</f>
        <v>2025</v>
      </c>
      <c r="K260" s="657">
        <f>IF(Analiza!L$84="","",Analiza!L$84)</f>
        <v>2026</v>
      </c>
      <c r="L260" s="657">
        <f>IF(Analiza!M$84="","",Analiza!M$84)</f>
        <v>2027</v>
      </c>
      <c r="M260" s="657">
        <f>IF(Analiza!N$84="","",Analiza!N$84)</f>
        <v>2028</v>
      </c>
      <c r="N260" s="657">
        <f>IF(Analiza!O$84="","",Analiza!O$84)</f>
        <v>2029</v>
      </c>
      <c r="O260" s="657">
        <f>IF(Analiza!P$84="","",Analiza!P$84)</f>
        <v>2030</v>
      </c>
      <c r="P260" s="657">
        <f>IF(Analiza!Q$84="","",Analiza!Q$84)</f>
        <v>2031</v>
      </c>
      <c r="Q260" s="657">
        <f>IF(Analiza!R$84="","",Analiza!R$84)</f>
        <v>2032</v>
      </c>
      <c r="R260" s="657">
        <f>IF(Analiza!S$84="","",Analiza!S$84)</f>
        <v>2033</v>
      </c>
      <c r="S260" s="657">
        <f>IF(Analiza!T$84="","",Analiza!T$84)</f>
        <v>2034</v>
      </c>
      <c r="T260" s="657">
        <f>IF(Analiza!U$84="","",Analiza!U$84)</f>
        <v>2035</v>
      </c>
      <c r="U260" s="657" t="str">
        <f>IF(Analiza!V$84="","",Analiza!V$84)</f>
        <v/>
      </c>
      <c r="V260" s="657" t="str">
        <f>IF(Analiza!W$84="","",Analiza!W$84)</f>
        <v/>
      </c>
      <c r="W260" s="657" t="str">
        <f>IF(Analiza!X$84="","",Analiza!X$84)</f>
        <v/>
      </c>
      <c r="X260" s="657" t="str">
        <f>IF(Analiza!Y$84="","",Analiza!Y$84)</f>
        <v/>
      </c>
      <c r="Y260" s="657" t="str">
        <f>IF(Analiza!Z$84="","",Analiza!Z$84)</f>
        <v/>
      </c>
      <c r="Z260" s="657" t="str">
        <f>IF(Analiza!AA$84="","",Analiza!AA$84)</f>
        <v/>
      </c>
      <c r="AA260" s="657" t="str">
        <f>IF(Analiza!AB$84="","",Analiza!AB$84)</f>
        <v/>
      </c>
      <c r="AB260" s="657" t="str">
        <f>IF(Analiza!AC$84="","",Analiza!AC$84)</f>
        <v/>
      </c>
      <c r="AC260" s="657" t="str">
        <f>IF(Analiza!AD$84="","",Analiza!AD$84)</f>
        <v/>
      </c>
      <c r="AD260" s="657" t="str">
        <f>IF(Analiza!AE$84="","",Analiza!AE$84)</f>
        <v/>
      </c>
      <c r="AE260" s="657" t="str">
        <f>IF(Analiza!AF$84="","",Analiza!AF$84)</f>
        <v/>
      </c>
      <c r="AF260" s="657" t="str">
        <f>IF(Analiza!AG$84="","",Analiza!AG$84)</f>
        <v/>
      </c>
      <c r="AG260" s="657" t="str">
        <f>IF(Analiza!AH$84="","",Analiza!AH$84)</f>
        <v/>
      </c>
      <c r="AH260" s="657" t="str">
        <f>IF(Analiza!AI$84="","",Analiza!AI$84)</f>
        <v/>
      </c>
      <c r="AI260" s="657" t="str">
        <f>IF(Analiza!AJ$84="","",Analiza!AJ$84)</f>
        <v/>
      </c>
    </row>
    <row r="261" spans="1:38" ht="24.75" thickBot="1">
      <c r="A261" s="759"/>
      <c r="B261" s="750" t="s">
        <v>1004</v>
      </c>
      <c r="C261" s="747">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759"/>
      <c r="B262" s="750" t="s">
        <v>1004</v>
      </c>
      <c r="C262" s="748">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759"/>
      <c r="B263" s="750" t="s">
        <v>1004</v>
      </c>
      <c r="C263" s="733"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759"/>
      <c r="B264" s="750" t="s">
        <v>1004</v>
      </c>
      <c r="C264" s="733"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759"/>
      <c r="B265" s="750" t="s">
        <v>1004</v>
      </c>
      <c r="C265" s="737" t="s">
        <v>17</v>
      </c>
      <c r="D265" s="25" t="s">
        <v>1034</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759"/>
      <c r="B266" s="750" t="s">
        <v>1004</v>
      </c>
      <c r="C266" s="748">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759"/>
      <c r="B267" s="750" t="s">
        <v>1004</v>
      </c>
      <c r="C267" s="733"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760"/>
      <c r="B268" s="750" t="s">
        <v>1004</v>
      </c>
      <c r="C268" s="737"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50" t="s">
        <v>1004</v>
      </c>
      <c r="C269" s="327" t="s">
        <v>322</v>
      </c>
      <c r="D269" s="328" t="s">
        <v>321</v>
      </c>
      <c r="J269" s="349"/>
    </row>
    <row r="270" spans="1:38" ht="24.75" thickBot="1">
      <c r="A270" s="758" t="s">
        <v>1036</v>
      </c>
      <c r="B270" s="750" t="s">
        <v>1004</v>
      </c>
      <c r="C270" s="733">
        <v>1</v>
      </c>
      <c r="D270" s="611" t="s">
        <v>1001</v>
      </c>
      <c r="E270" s="770"/>
      <c r="F270" s="771"/>
      <c r="G270" s="771"/>
      <c r="H270" s="771"/>
      <c r="I270" s="771"/>
      <c r="J270" s="771"/>
      <c r="K270" s="771"/>
      <c r="L270" s="771"/>
      <c r="M270" s="771"/>
      <c r="N270" s="771"/>
      <c r="O270" s="771"/>
      <c r="P270" s="771"/>
      <c r="Q270" s="771"/>
      <c r="R270" s="771"/>
      <c r="S270" s="771"/>
      <c r="T270" s="772"/>
      <c r="AG270" s="417"/>
      <c r="AH270" s="417"/>
      <c r="AI270" s="417"/>
      <c r="AJ270" s="417"/>
      <c r="AK270" s="417"/>
      <c r="AL270" s="417"/>
    </row>
    <row r="271" spans="1:38" s="8" customFormat="1" ht="24">
      <c r="A271" s="759"/>
      <c r="B271" s="750" t="s">
        <v>1004</v>
      </c>
      <c r="C271" s="765" t="s">
        <v>10</v>
      </c>
      <c r="D271" s="763" t="s">
        <v>2</v>
      </c>
      <c r="E271" s="794" t="s">
        <v>0</v>
      </c>
      <c r="F271" s="335" t="str">
        <f>IF(Analiza!G$83="","",Analiza!G$83)</f>
        <v>Faza oper.</v>
      </c>
      <c r="G271" s="335" t="str">
        <f>IF(Analiza!H$83="","",Analiza!H$83)</f>
        <v>Faza oper.</v>
      </c>
      <c r="H271" s="335" t="str">
        <f>IF(Analiza!I$83="","",Analiza!I$83)</f>
        <v>Faza oper.</v>
      </c>
      <c r="I271" s="335" t="str">
        <f>IF(Analiza!J$83="","",Analiza!J$83)</f>
        <v>Faza oper.</v>
      </c>
      <c r="J271" s="335" t="str">
        <f>IF(Analiza!K$83="","",Analiza!K$83)</f>
        <v>Faza oper.</v>
      </c>
      <c r="K271" s="335" t="str">
        <f>IF(Analiza!L$83="","",Analiza!L$83)</f>
        <v>Faza oper.</v>
      </c>
      <c r="L271" s="335" t="str">
        <f>IF(Analiza!M$83="","",Analiza!M$83)</f>
        <v>Faza oper.</v>
      </c>
      <c r="M271" s="335" t="str">
        <f>IF(Analiza!N$83="","",Analiza!N$83)</f>
        <v>Faza oper.</v>
      </c>
      <c r="N271" s="335" t="str">
        <f>IF(Analiza!O$83="","",Analiza!O$83)</f>
        <v>Faza oper.</v>
      </c>
      <c r="O271" s="335" t="str">
        <f>IF(Analiza!P$83="","",Analiza!P$83)</f>
        <v>Faza oper.</v>
      </c>
      <c r="P271" s="335" t="str">
        <f>IF(Analiza!Q$83="","",Analiza!Q$83)</f>
        <v>Faza oper.</v>
      </c>
      <c r="Q271" s="335" t="str">
        <f>IF(Analiza!R$83="","",Analiza!R$83)</f>
        <v>Faza oper.</v>
      </c>
      <c r="R271" s="335" t="str">
        <f>IF(Analiza!S$83="","",Analiza!S$83)</f>
        <v>Faza oper.</v>
      </c>
      <c r="S271" s="335" t="str">
        <f>IF(Analiza!T$83="","",Analiza!T$83)</f>
        <v>Faza oper.</v>
      </c>
      <c r="T271" s="335" t="str">
        <f>IF(Analiza!U$83="","",Analiza!U$83)</f>
        <v>Faza oper.</v>
      </c>
      <c r="U271" s="335" t="str">
        <f>IF(Analiza!V$83="","",Analiza!V$83)</f>
        <v/>
      </c>
      <c r="V271" s="335" t="str">
        <f>IF(Analiza!W$83="","",Analiza!W$83)</f>
        <v/>
      </c>
      <c r="W271" s="335" t="str">
        <f>IF(Analiza!X$83="","",Analiza!X$83)</f>
        <v/>
      </c>
      <c r="X271" s="335" t="str">
        <f>IF(Analiza!Y$83="","",Analiza!Y$83)</f>
        <v/>
      </c>
      <c r="Y271" s="335" t="str">
        <f>IF(Analiza!Z$83="","",Analiza!Z$83)</f>
        <v/>
      </c>
      <c r="Z271" s="335" t="str">
        <f>IF(Analiza!AA$83="","",Analiza!AA$83)</f>
        <v/>
      </c>
      <c r="AA271" s="335" t="str">
        <f>IF(Analiza!AB$83="","",Analiza!AB$83)</f>
        <v/>
      </c>
      <c r="AB271" s="335" t="str">
        <f>IF(Analiza!AC$83="","",Analiza!AC$83)</f>
        <v/>
      </c>
      <c r="AC271" s="335" t="str">
        <f>IF(Analiza!AD$83="","",Analiza!AD$83)</f>
        <v/>
      </c>
      <c r="AD271" s="335" t="str">
        <f>IF(Analiza!AE$83="","",Analiza!AE$83)</f>
        <v/>
      </c>
      <c r="AE271" s="335" t="str">
        <f>IF(Analiza!AF$83="","",Analiza!AF$83)</f>
        <v/>
      </c>
      <c r="AF271" s="335" t="str">
        <f>IF(Analiza!AG$83="","",Analiza!AG$83)</f>
        <v/>
      </c>
      <c r="AG271" s="335" t="str">
        <f>IF(Analiza!AH$83="","",Analiza!AH$83)</f>
        <v/>
      </c>
      <c r="AH271" s="335" t="str">
        <f>IF(Analiza!AI$83="","",Analiza!AI$83)</f>
        <v/>
      </c>
      <c r="AI271" s="335" t="str">
        <f>IF(Analiza!AJ$83="","",Analiza!AJ$83)</f>
        <v/>
      </c>
    </row>
    <row r="272" spans="1:38" s="8" customFormat="1" ht="15.75" customHeight="1">
      <c r="A272" s="759"/>
      <c r="B272" s="750" t="s">
        <v>1004</v>
      </c>
      <c r="C272" s="766"/>
      <c r="D272" s="764"/>
      <c r="E272" s="795"/>
      <c r="F272" s="657">
        <f>IF(Analiza!G$84="","",Analiza!G$84)</f>
        <v>2021</v>
      </c>
      <c r="G272" s="657">
        <f>IF(Analiza!H$84="","",Analiza!H$84)</f>
        <v>2022</v>
      </c>
      <c r="H272" s="657">
        <f>IF(Analiza!I$84="","",Analiza!I$84)</f>
        <v>2023</v>
      </c>
      <c r="I272" s="657">
        <f>IF(Analiza!J$84="","",Analiza!J$84)</f>
        <v>2024</v>
      </c>
      <c r="J272" s="657">
        <f>IF(Analiza!K$84="","",Analiza!K$84)</f>
        <v>2025</v>
      </c>
      <c r="K272" s="657">
        <f>IF(Analiza!L$84="","",Analiza!L$84)</f>
        <v>2026</v>
      </c>
      <c r="L272" s="657">
        <f>IF(Analiza!M$84="","",Analiza!M$84)</f>
        <v>2027</v>
      </c>
      <c r="M272" s="657">
        <f>IF(Analiza!N$84="","",Analiza!N$84)</f>
        <v>2028</v>
      </c>
      <c r="N272" s="657">
        <f>IF(Analiza!O$84="","",Analiza!O$84)</f>
        <v>2029</v>
      </c>
      <c r="O272" s="657">
        <f>IF(Analiza!P$84="","",Analiza!P$84)</f>
        <v>2030</v>
      </c>
      <c r="P272" s="657">
        <f>IF(Analiza!Q$84="","",Analiza!Q$84)</f>
        <v>2031</v>
      </c>
      <c r="Q272" s="657">
        <f>IF(Analiza!R$84="","",Analiza!R$84)</f>
        <v>2032</v>
      </c>
      <c r="R272" s="657">
        <f>IF(Analiza!S$84="","",Analiza!S$84)</f>
        <v>2033</v>
      </c>
      <c r="S272" s="657">
        <f>IF(Analiza!T$84="","",Analiza!T$84)</f>
        <v>2034</v>
      </c>
      <c r="T272" s="657">
        <f>IF(Analiza!U$84="","",Analiza!U$84)</f>
        <v>2035</v>
      </c>
      <c r="U272" s="657" t="str">
        <f>IF(Analiza!V$84="","",Analiza!V$84)</f>
        <v/>
      </c>
      <c r="V272" s="657" t="str">
        <f>IF(Analiza!W$84="","",Analiza!W$84)</f>
        <v/>
      </c>
      <c r="W272" s="657" t="str">
        <f>IF(Analiza!X$84="","",Analiza!X$84)</f>
        <v/>
      </c>
      <c r="X272" s="657" t="str">
        <f>IF(Analiza!Y$84="","",Analiza!Y$84)</f>
        <v/>
      </c>
      <c r="Y272" s="657" t="str">
        <f>IF(Analiza!Z$84="","",Analiza!Z$84)</f>
        <v/>
      </c>
      <c r="Z272" s="657" t="str">
        <f>IF(Analiza!AA$84="","",Analiza!AA$84)</f>
        <v/>
      </c>
      <c r="AA272" s="657" t="str">
        <f>IF(Analiza!AB$84="","",Analiza!AB$84)</f>
        <v/>
      </c>
      <c r="AB272" s="657" t="str">
        <f>IF(Analiza!AC$84="","",Analiza!AC$84)</f>
        <v/>
      </c>
      <c r="AC272" s="657" t="str">
        <f>IF(Analiza!AD$84="","",Analiza!AD$84)</f>
        <v/>
      </c>
      <c r="AD272" s="657" t="str">
        <f>IF(Analiza!AE$84="","",Analiza!AE$84)</f>
        <v/>
      </c>
      <c r="AE272" s="657" t="str">
        <f>IF(Analiza!AF$84="","",Analiza!AF$84)</f>
        <v/>
      </c>
      <c r="AF272" s="657" t="str">
        <f>IF(Analiza!AG$84="","",Analiza!AG$84)</f>
        <v/>
      </c>
      <c r="AG272" s="657" t="str">
        <f>IF(Analiza!AH$84="","",Analiza!AH$84)</f>
        <v/>
      </c>
      <c r="AH272" s="657" t="str">
        <f>IF(Analiza!AI$84="","",Analiza!AI$84)</f>
        <v/>
      </c>
      <c r="AI272" s="657" t="str">
        <f>IF(Analiza!AJ$84="","",Analiza!AJ$84)</f>
        <v/>
      </c>
    </row>
    <row r="273" spans="1:42" s="18" customFormat="1" ht="24.75" thickBot="1">
      <c r="A273" s="759"/>
      <c r="B273" s="750" t="s">
        <v>1004</v>
      </c>
      <c r="C273" s="749"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33.75">
      <c r="A274" s="759"/>
      <c r="B274" s="750" t="s">
        <v>1004</v>
      </c>
      <c r="C274" s="733" t="s">
        <v>144</v>
      </c>
      <c r="D274" s="23" t="str">
        <f>IF($E$4="","",VLOOKUP($E$4,Analiza!$B$556:$M$628,4,FALSE))</f>
        <v>Korzyści z ocalenia gatunków roślin i zwierząt (kalkulacja metodą odtworzeniową utrzymania i wzrostu liczby gatunków i odbudowy ekosystemów w wyniku działań mających na celu ochronę i przywracanie bioróżnorodności)</v>
      </c>
      <c r="E274" s="689" t="str">
        <f>IF(D274="Nie dotyczy","","zł/rok")</f>
        <v>zł/rok</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33.75">
      <c r="A275" s="759"/>
      <c r="B275" s="750" t="s">
        <v>1004</v>
      </c>
      <c r="C275" s="733" t="s">
        <v>153</v>
      </c>
      <c r="D275" s="23" t="str">
        <f>IF($E$4="","",VLOOKUP($E$4,Analiza!$B$556:$M$628,5,FALSE))</f>
        <v>Korzyści z poprawy ekosystemowych usług (kalkulacja wzrostu wartości ekosystemowych usług, takich jak dostarczanie czystej wody, regulacja klimatu, ochrona przed erozją gleby, zapylanie, turystyka przyrodnicza itp.)</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33.75">
      <c r="A276" s="759"/>
      <c r="B276" s="750" t="s">
        <v>1004</v>
      </c>
      <c r="C276" s="733" t="s">
        <v>362</v>
      </c>
      <c r="D276" s="23" t="str">
        <f>IF($E$4="","",VLOOKUP($E$4,Analiza!$B$556:$M$628,6,FALSE))</f>
        <v>Poprawa jakości życia (kalkulacja zmniejszonych kosztów dostępu do naturalnych terenów rekreacyjnych, możliwości czerpania korzyści zdrowotnych z kontaktu z przyrodą, zwiększenie atrakcyjności obszarów objętych ochroną itp.)</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33.75">
      <c r="A277" s="759"/>
      <c r="B277" s="750" t="s">
        <v>1004</v>
      </c>
      <c r="C277" s="733" t="s">
        <v>363</v>
      </c>
      <c r="D277" s="23" t="str">
        <f>IF($E$4="","",VLOOKUP($E$4,Analiza!$B$556:$M$628,7,FALSE))</f>
        <v>Korzyści ze zrównoważonego rozwoju (wynikające z rozwoju turystyki przyrodniczej, tworzenia miejsc pracy związanych z ochroną środowiska, zachowania tradycji i dziedzictwa kulturowego itp.)</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24">
      <c r="A278" s="759"/>
      <c r="B278" s="750" t="s">
        <v>1004</v>
      </c>
      <c r="C278" s="733" t="s">
        <v>364</v>
      </c>
      <c r="D278" s="23" t="str">
        <f>IF($E$4="","",VLOOKUP($E$4,Analiza!$B$556:$M$628,8,FALSE))</f>
        <v>Nie dotyczy</v>
      </c>
      <c r="E278" s="689" t="str">
        <f t="shared" si="25"/>
        <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24">
      <c r="A279" s="759"/>
      <c r="B279" s="750" t="s">
        <v>1004</v>
      </c>
      <c r="C279" s="733" t="s">
        <v>365</v>
      </c>
      <c r="D279" s="23" t="str">
        <f>IF($E$4="","",VLOOKUP($E$4,Analiza!$B$556:$M$628,9,FALSE))</f>
        <v>Nie dotyczy</v>
      </c>
      <c r="E279" s="689" t="str">
        <f t="shared" si="25"/>
        <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759"/>
      <c r="B280" s="750" t="s">
        <v>1004</v>
      </c>
      <c r="C280" s="733" t="s">
        <v>366</v>
      </c>
      <c r="D280" s="23" t="str">
        <f>IF($E$4="","",VLOOKUP($E$4,Analiza!$B$556:$M$628,10,FALSE))</f>
        <v>Nie dotyczy</v>
      </c>
      <c r="E280" s="689" t="str">
        <f>IF(D280="Nie dotyczy","","EPC")</f>
        <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759"/>
      <c r="B281" s="750" t="s">
        <v>1004</v>
      </c>
      <c r="C281" s="749"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33.75">
      <c r="A282" s="759"/>
      <c r="B282" s="750" t="s">
        <v>1004</v>
      </c>
      <c r="C282" s="733" t="s">
        <v>368</v>
      </c>
      <c r="D282" s="23" t="str">
        <f>IF($E$4="","",VLOOKUP($E$4,Analiza!$B$556:$M$628,11,FALSE))</f>
        <v>Koszty ograniczenia w działalności gospodarczej na obszarach objętych ochroną przyrody, takich jak rolnictwo, przemysł, infrastruktura, wydobycie surowców itp.</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34.5" thickBot="1">
      <c r="A283" s="760"/>
      <c r="B283" s="750" t="s">
        <v>1004</v>
      </c>
      <c r="C283" s="733" t="s">
        <v>123</v>
      </c>
      <c r="D283" s="23" t="str">
        <f>IF($E$4="","",VLOOKUP($E$4,Analiza!$B$556:$M$628,12,FALSE))</f>
        <v>Koszty społeczne dezintegracji (kalkulacja kosztów związanych z dezintegracją społeczności lokalnych na skutek rewitalizacji, takie jak utrata więzi społecznych, zwiększenie marginalizacji itp.)</v>
      </c>
      <c r="E283" s="689" t="str">
        <f t="shared" si="25"/>
        <v>zł/rok</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50" t="s">
        <v>1004</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50" t="s">
        <v>1039</v>
      </c>
      <c r="C285" s="740">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758" t="s">
        <v>1038</v>
      </c>
      <c r="B286" s="750" t="s">
        <v>1039</v>
      </c>
      <c r="C286" s="733"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759"/>
      <c r="B287" s="750" t="s">
        <v>1039</v>
      </c>
      <c r="C287" s="733" t="s">
        <v>36</v>
      </c>
      <c r="D287" s="722" t="s">
        <v>456</v>
      </c>
      <c r="E287" s="603"/>
      <c r="F287" s="721"/>
      <c r="G287" s="723" t="s">
        <v>583</v>
      </c>
      <c r="H287" s="725">
        <f>Analiza!$D$450</f>
        <v>0</v>
      </c>
      <c r="I287" s="725">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759"/>
      <c r="B288" s="750" t="s">
        <v>1039</v>
      </c>
      <c r="C288" s="733" t="s">
        <v>37</v>
      </c>
      <c r="D288" s="722" t="s">
        <v>457</v>
      </c>
      <c r="E288" s="603"/>
      <c r="F288" s="721"/>
      <c r="I288" s="417"/>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759"/>
      <c r="B289" s="750" t="s">
        <v>1039</v>
      </c>
      <c r="C289" s="737" t="s">
        <v>38</v>
      </c>
      <c r="D289" s="726" t="s">
        <v>458</v>
      </c>
      <c r="E289" s="604"/>
      <c r="F289" s="727"/>
      <c r="G289" s="417"/>
      <c r="H289" s="417"/>
      <c r="I289" s="417"/>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1047</v>
      </c>
      <c r="B290" s="750" t="s">
        <v>1004</v>
      </c>
      <c r="C290" s="327">
        <v>6</v>
      </c>
      <c r="D290" s="328" t="s">
        <v>1047</v>
      </c>
      <c r="J290" s="349"/>
    </row>
    <row r="291" spans="1:38" ht="24.75" thickBot="1">
      <c r="A291" s="824" t="s">
        <v>1048</v>
      </c>
      <c r="B291" s="750" t="s">
        <v>1004</v>
      </c>
      <c r="C291" s="733">
        <v>1</v>
      </c>
      <c r="D291" s="611" t="s">
        <v>1042</v>
      </c>
      <c r="E291" s="754"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825"/>
      <c r="B292" s="750" t="s">
        <v>1004</v>
      </c>
      <c r="C292" s="733">
        <v>1</v>
      </c>
      <c r="D292" s="611" t="s">
        <v>1043</v>
      </c>
      <c r="E292" s="754"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825"/>
      <c r="B293" s="750" t="s">
        <v>1004</v>
      </c>
      <c r="C293" s="733">
        <v>1</v>
      </c>
      <c r="D293" s="611" t="s">
        <v>1045</v>
      </c>
      <c r="E293" s="754"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825"/>
      <c r="B294" s="750" t="s">
        <v>1004</v>
      </c>
      <c r="C294" s="733">
        <v>1</v>
      </c>
      <c r="D294" s="611" t="s">
        <v>1046</v>
      </c>
      <c r="E294" s="754"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825"/>
      <c r="B295" s="750" t="s">
        <v>1004</v>
      </c>
      <c r="C295" s="733">
        <v>1</v>
      </c>
      <c r="D295" s="611" t="s">
        <v>1044</v>
      </c>
      <c r="E295" s="754"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3" customFormat="1">
      <c r="A296" s="752"/>
      <c r="B296" s="751"/>
    </row>
    <row r="297" spans="1:38" s="753" customFormat="1">
      <c r="A297" s="752"/>
      <c r="B297" s="751"/>
    </row>
  </sheetData>
  <sheetProtection formatColumns="0"/>
  <mergeCells count="101">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A258:A268"/>
    <mergeCell ref="A270:A283"/>
    <mergeCell ref="A286:A289"/>
    <mergeCell ref="A187:A212"/>
    <mergeCell ref="A214:A241"/>
    <mergeCell ref="A243:A246"/>
    <mergeCell ref="A248:A252"/>
    <mergeCell ref="A254:A256"/>
    <mergeCell ref="D215:D216"/>
    <mergeCell ref="C248:C249"/>
    <mergeCell ref="D248:D249"/>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Analiza!$B$557:$B$597</xm:f>
          </x14:formula1>
          <xm:sqref>E4</xm:sqref>
        </x14:dataValidation>
        <x14:dataValidation type="list" allowBlank="1" showInputMessage="1" showErrorMessage="1" xr:uid="{00000000-0002-0000-0000-000012000000}">
          <x14:formula1>
            <xm:f>Analiza!$B$637:$B$799</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8"/>
  <sheetViews>
    <sheetView zoomScaleSheetLayoutView="90" workbookViewId="0">
      <pane xSplit="3" topLeftCell="D1" activePane="topRight" state="frozen"/>
      <selection activeCell="D372" sqref="D372"/>
      <selection pane="topRight" activeCell="E534" sqref="E534"/>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t="str">
        <f>IF(Dane!E4="","",Dane!E4)</f>
        <v>FELU.03.09 Ochrona bioróżnorodności na obszarach objętych formami ochrony przyrody</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f>IF($C$3="","Brak okresu",VLOOKUP($C$3,$B$556:$K$628,2,FALSE()))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dotyczy",VLOOKUP($C$3,$B$556:$K$628,3,FALSE()))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IF($C$25="","",VLOOKUP($C$25,$B$631:$E$633,2,FALSE))</f>
        <v>26.7</v>
      </c>
      <c r="E27" s="99">
        <f>IF(C27="",D27,C27)</f>
        <v>26.7</v>
      </c>
    </row>
    <row r="28" spans="1:45" s="62" customFormat="1">
      <c r="A28" s="75" t="s">
        <v>476</v>
      </c>
      <c r="B28" s="24" t="s">
        <v>192</v>
      </c>
      <c r="C28" s="469" t="str">
        <f>IF(Dane!E28="","",Dane!E28)</f>
        <v/>
      </c>
      <c r="D28" s="470">
        <f>IF($C$25="","",VLOOKUP($C$25,$B$631:$E$633,3,FALSE))</f>
        <v>1731.1</v>
      </c>
      <c r="E28" s="99">
        <f t="shared" ref="E28:E29" si="0">IF(C28="",D28,C28)</f>
        <v>1731.1</v>
      </c>
    </row>
    <row r="29" spans="1:45" s="62" customFormat="1">
      <c r="A29" s="110" t="s">
        <v>477</v>
      </c>
      <c r="B29" s="26" t="s">
        <v>535</v>
      </c>
      <c r="C29" s="471" t="str">
        <f>IF(Dane!E29="","",Dane!E29)</f>
        <v/>
      </c>
      <c r="D29" s="479">
        <f>IF($C$25="","",VLOOKUP($C$25,$B$631:$E$633,4,FALSE))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749</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750</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751</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752</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753</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588</v>
      </c>
      <c r="C54" s="305" t="s">
        <v>4</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1.1. Wartość inwestycji prywatnych uzupełniających wsparcie publiczne - dotacje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556</v>
      </c>
      <c r="C58" s="111" t="str">
        <f>IF($C$57="","Brak wskaźnika",VLOOKUP($C$57,$B$635:$C$847,2,FALSE))</f>
        <v>zł</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f>IF(D59="","",IF(D59-$D59&gt;=SUM($D$5)-1,"",D59+1))</f>
        <v>2022</v>
      </c>
      <c r="F59" s="149">
        <f>IF(E59="","",IF(E59-$D59&gt;=SUM($D$5)-1,"",E59+1))</f>
        <v>2023</v>
      </c>
      <c r="G59" s="149">
        <f t="shared" ref="G59:AG59" si="17">IF(F59="","",IF(F59-$D59&gt;=SUM($D$5)-1,"",F59+1))</f>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1.1. Wartość inwestycji prywatnych uzupełniających wsparcie publiczne - dotacje w latach</v>
      </c>
      <c r="C60" s="151" t="str">
        <f>IF($C$58="","",$C$58)</f>
        <v>zł</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1.1. Wartość inwestycji prywatnych uzupełniających wsparcie publiczne - dotacje w latach</v>
      </c>
      <c r="C61" s="151" t="str">
        <f>IF($C$58="","",$C$58)</f>
        <v>zł</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1.1. Wartość inwestycji prywatnych uzupełniających wsparcie publiczne - dotacje w latach</v>
      </c>
      <c r="C62" s="151" t="str">
        <f>IF($C$58="","",$C$58)</f>
        <v>zł</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zł/zł</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zł/zł</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zł/zł</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832" t="s">
        <v>22</v>
      </c>
      <c r="B83" s="782" t="s">
        <v>145</v>
      </c>
      <c r="C83" s="778" t="s">
        <v>93</v>
      </c>
      <c r="D83" s="778" t="s">
        <v>60</v>
      </c>
      <c r="E83" s="788" t="s">
        <v>94</v>
      </c>
      <c r="F83" s="792"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833"/>
      <c r="B84" s="783"/>
      <c r="C84" s="779"/>
      <c r="D84" s="779"/>
      <c r="E84" s="789"/>
      <c r="F84" s="793"/>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34" t="s">
        <v>124</v>
      </c>
      <c r="B105" s="836" t="s">
        <v>159</v>
      </c>
      <c r="C105" s="838" t="s">
        <v>93</v>
      </c>
      <c r="D105" s="838" t="s">
        <v>60</v>
      </c>
      <c r="E105" s="840" t="s">
        <v>94</v>
      </c>
      <c r="F105" s="790"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835"/>
      <c r="B106" s="837"/>
      <c r="C106" s="839"/>
      <c r="D106" s="839"/>
      <c r="E106" s="841"/>
      <c r="F106" s="791"/>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832" t="s">
        <v>122</v>
      </c>
      <c r="B128" s="782" t="s">
        <v>163</v>
      </c>
      <c r="C128" s="778" t="s">
        <v>161</v>
      </c>
      <c r="D128" s="784"/>
      <c r="E128" s="786"/>
      <c r="F128" s="778"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833"/>
      <c r="B129" s="783"/>
      <c r="C129" s="779"/>
      <c r="D129" s="785"/>
      <c r="E129" s="787"/>
      <c r="F129" s="779"/>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832" t="s">
        <v>110</v>
      </c>
      <c r="B132" s="782" t="s">
        <v>117</v>
      </c>
      <c r="C132" s="778" t="s">
        <v>93</v>
      </c>
      <c r="D132" s="778" t="s">
        <v>60</v>
      </c>
      <c r="E132" s="788" t="s">
        <v>94</v>
      </c>
      <c r="F132" s="778"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833"/>
      <c r="B133" s="783"/>
      <c r="C133" s="779"/>
      <c r="D133" s="779"/>
      <c r="E133" s="789"/>
      <c r="F133" s="779"/>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830" t="s">
        <v>168</v>
      </c>
      <c r="B177" s="763" t="s">
        <v>167</v>
      </c>
      <c r="C177" s="794"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31"/>
      <c r="B178" s="764"/>
      <c r="C178" s="829"/>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830" t="s">
        <v>10</v>
      </c>
      <c r="B195" s="763" t="s">
        <v>199</v>
      </c>
      <c r="C195" s="794"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31"/>
      <c r="B196" s="764"/>
      <c r="C196" s="829"/>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830" t="s">
        <v>10</v>
      </c>
      <c r="B202" s="763" t="s">
        <v>200</v>
      </c>
      <c r="C202" s="794"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31"/>
      <c r="B203" s="764"/>
      <c r="C203" s="829"/>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830" t="s">
        <v>10</v>
      </c>
      <c r="B218" s="763" t="s">
        <v>201</v>
      </c>
      <c r="C218" s="794"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31"/>
      <c r="B219" s="764"/>
      <c r="C219" s="829"/>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830" t="s">
        <v>10</v>
      </c>
      <c r="B237" s="763" t="s">
        <v>202</v>
      </c>
      <c r="C237" s="794"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31"/>
      <c r="B238" s="764"/>
      <c r="C238" s="829"/>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830" t="s">
        <v>10</v>
      </c>
      <c r="B250" s="763" t="s">
        <v>198</v>
      </c>
      <c r="C250" s="794"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31"/>
      <c r="B251" s="764"/>
      <c r="C251" s="829"/>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830" t="s">
        <v>10</v>
      </c>
      <c r="B263" s="763" t="s">
        <v>207</v>
      </c>
      <c r="C263" s="794"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31"/>
      <c r="B264" s="764"/>
      <c r="C264" s="829"/>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830" t="s">
        <v>22</v>
      </c>
      <c r="B277" s="763" t="s">
        <v>232</v>
      </c>
      <c r="C277" s="794" t="s">
        <v>0</v>
      </c>
      <c r="D277" s="794"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42"/>
      <c r="B278" s="764"/>
      <c r="C278" s="796"/>
      <c r="D278" s="796"/>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830" t="s">
        <v>124</v>
      </c>
      <c r="B291" s="763" t="s">
        <v>231</v>
      </c>
      <c r="C291" s="794" t="s">
        <v>0</v>
      </c>
      <c r="D291" s="794"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42"/>
      <c r="B292" s="764"/>
      <c r="C292" s="796"/>
      <c r="D292" s="796"/>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830" t="s">
        <v>22</v>
      </c>
      <c r="B305" s="763" t="s">
        <v>210</v>
      </c>
      <c r="C305" s="794"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31"/>
      <c r="B306" s="764"/>
      <c r="C306" s="829"/>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830" t="s">
        <v>124</v>
      </c>
      <c r="B316" s="763" t="s">
        <v>221</v>
      </c>
      <c r="C316" s="794"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31"/>
      <c r="B317" s="764"/>
      <c r="C317" s="829"/>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830" t="s">
        <v>122</v>
      </c>
      <c r="B323" s="763" t="s">
        <v>230</v>
      </c>
      <c r="C323" s="794"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31"/>
      <c r="B324" s="764"/>
      <c r="C324" s="829"/>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758</v>
      </c>
      <c r="C328" s="93" t="s">
        <v>759</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757</v>
      </c>
      <c r="C329" s="93" t="s">
        <v>226</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756</v>
      </c>
      <c r="C330" s="86" t="s">
        <v>233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830" t="s">
        <v>22</v>
      </c>
      <c r="B334" s="763" t="s">
        <v>237</v>
      </c>
      <c r="C334" s="794"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31"/>
      <c r="B335" s="764"/>
      <c r="C335" s="829"/>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830" t="s">
        <v>10</v>
      </c>
      <c r="B352" s="763" t="s">
        <v>2</v>
      </c>
      <c r="C352" s="794"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31"/>
      <c r="B353" s="764"/>
      <c r="C353" s="829"/>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830" t="s">
        <v>10</v>
      </c>
      <c r="B370" s="763" t="s">
        <v>2</v>
      </c>
      <c r="C370" s="794"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31"/>
      <c r="B371" s="764"/>
      <c r="C371" s="829"/>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830" t="s">
        <v>10</v>
      </c>
      <c r="B378" s="763" t="s">
        <v>2</v>
      </c>
      <c r="C378" s="794"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31"/>
      <c r="B379" s="764"/>
      <c r="C379" s="829"/>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713</v>
      </c>
      <c r="H398" s="349"/>
    </row>
    <row r="399" spans="1:66" s="346" customFormat="1" ht="19.5" customHeight="1">
      <c r="A399" s="345"/>
      <c r="B399" s="346" t="s">
        <v>273</v>
      </c>
    </row>
    <row r="400" spans="1:66" s="8" customFormat="1">
      <c r="A400" s="830" t="s">
        <v>10</v>
      </c>
      <c r="B400" s="763" t="s">
        <v>2</v>
      </c>
      <c r="C400" s="794"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31"/>
      <c r="B401" s="764"/>
      <c r="C401" s="829"/>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716</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717</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718</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830" t="s">
        <v>10</v>
      </c>
      <c r="B433" s="763" t="s">
        <v>2</v>
      </c>
      <c r="C433" s="794"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31"/>
      <c r="B434" s="764"/>
      <c r="C434" s="829"/>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830" t="s">
        <v>10</v>
      </c>
      <c r="B457" s="763" t="s">
        <v>2</v>
      </c>
      <c r="C457" s="794"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31"/>
      <c r="B458" s="764"/>
      <c r="C458" s="829"/>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830" t="s">
        <v>10</v>
      </c>
      <c r="B480" s="763" t="s">
        <v>2</v>
      </c>
      <c r="C480" s="794"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31"/>
      <c r="B481" s="764"/>
      <c r="C481" s="829"/>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IF(Dane!F261="",0,SUM(Dane!F261))</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IF(G$83="","",IF(D$185="",0,IF((1-$D$430)*D$181+SUM(D$184)-SUM(D$462)&lt;0,0,(1-$D$430)*D$181+SUM(D$184)-SUM(D$462))))</f>
        <v>0</v>
      </c>
      <c r="E484" s="258">
        <f t="shared" ref="E484:AG484" si="813">IF(H$83="","",IF(E$185="",0,IF((1-$D$430)*E$181+SUM(E$184)-SUM(E$462)&lt;0,0,(1-$D$430)*E$181+SUM(E$184)-SUM(E$462))))</f>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f>IF(E$458="","",E482+E499)</f>
        <v>0</v>
      </c>
      <c r="F500" s="257">
        <f t="shared" ref="F500:AG500" si="964">IF(F$458="","",F482+F499)</f>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830" t="s">
        <v>10</v>
      </c>
      <c r="B504" s="763" t="s">
        <v>2</v>
      </c>
      <c r="C504" s="794"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31"/>
      <c r="B505" s="764"/>
      <c r="C505" s="829"/>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ht="45">
      <c r="A519" s="75" t="s">
        <v>144</v>
      </c>
      <c r="B519" s="76" t="str">
        <f>IF(Dane!D274="","",Dane!D274)</f>
        <v>Korzyści z ocalenia gatunków roślin i zwierząt (kalkulacja metodą odtworzeniową utrzymania i wzrostu liczby gatunków i odbudowy ekosystemów w wyniku działań mających na celu ochronę i przywracanie bioróżnorodności)</v>
      </c>
      <c r="C519" s="77" t="str">
        <f>IF(Dane!E274="","",Dane!E274)</f>
        <v>zł/rok</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ht="33.75">
      <c r="A520" s="75" t="s">
        <v>153</v>
      </c>
      <c r="B520" s="76" t="str">
        <f>IF(Dane!D275="","",Dane!D275)</f>
        <v>Korzyści z poprawy ekosystemowych usług (kalkulacja wzrostu wartości ekosystemowych usług, takich jak dostarczanie czystej wody, regulacja klimatu, ochrona przed erozją gleby, zapylanie, turystyka przyrodnicza itp.)</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ht="45">
      <c r="A521" s="75" t="s">
        <v>362</v>
      </c>
      <c r="B521" s="76" t="str">
        <f>IF(Dane!D276="","",Dane!D276)</f>
        <v>Poprawa jakości życia (kalkulacja zmniejszonych kosztów dostępu do naturalnych terenów rekreacyjnych, możliwości czerpania korzyści zdrowotnych z kontaktu z przyrodą, zwiększenie atrakcyjności obszarów objętych ochroną itp.)</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ht="33.75">
      <c r="A522" s="75" t="s">
        <v>363</v>
      </c>
      <c r="B522" s="76" t="str">
        <f>IF(Dane!D277="","",Dane!D277)</f>
        <v>Korzyści ze zrównoważonego rozwoju (wynikające z rozwoju turystyki przyrodniczej, tworzenia miejsc pracy związanych z ochroną środowiska, zachowania tradycji i dziedzictwa kulturowego itp.)</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c r="A523" s="75" t="s">
        <v>364</v>
      </c>
      <c r="B523" s="76" t="str">
        <f>IF(Dane!D278="","",Dane!D278)</f>
        <v>Nie dotyczy</v>
      </c>
      <c r="C523" s="77" t="str">
        <f>IF(Dane!E278="","",Dane!E278)</f>
        <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c r="A524" s="75" t="s">
        <v>365</v>
      </c>
      <c r="B524" s="76" t="str">
        <f>IF(Dane!D279="","",Dane!D279)</f>
        <v>Nie dotyczy</v>
      </c>
      <c r="C524" s="77" t="str">
        <f>IF(Dane!E279="","",Dane!E279)</f>
        <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Nie dotyczy</v>
      </c>
      <c r="C525" s="77" t="str">
        <f>IF(Dane!E280="","",Dane!E280)</f>
        <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33.75">
      <c r="A528" s="75" t="s">
        <v>368</v>
      </c>
      <c r="B528" s="76" t="str">
        <f>IF(Dane!D282="","",Dane!D282)</f>
        <v>Koszty ograniczenia w działalności gospodarczej na obszarach objętych ochroną przyrody, takich jak rolnictwo, przemysł, infrastruktura, wydobycie surowców itp.</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ht="33.75">
      <c r="A529" s="75" t="s">
        <v>123</v>
      </c>
      <c r="B529" s="76" t="str">
        <f>IF(Dane!D283="","",Dane!D283)</f>
        <v>Koszty społeczne dezintegracji (kalkulacja kosztów związanych z dezintegracją społeczności lokalnych na skutek rewitalizacji, takie jak utrata więzi społecznych, zwiększenie marginalizacji itp.)</v>
      </c>
      <c r="C529" s="77" t="str">
        <f>IF(Dane!E283="","",Dane!E283)</f>
        <v>zł/rok</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830" t="s">
        <v>10</v>
      </c>
      <c r="B536" s="763" t="s">
        <v>2</v>
      </c>
      <c r="C536" s="794"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31"/>
      <c r="B537" s="764"/>
      <c r="C537" s="829"/>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1053</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760</v>
      </c>
      <c r="C557" s="482">
        <v>15</v>
      </c>
      <c r="D557" s="483" t="s">
        <v>70</v>
      </c>
      <c r="E557" s="482" t="s">
        <v>425</v>
      </c>
      <c r="F557" s="482" t="s">
        <v>426</v>
      </c>
      <c r="G557" s="482" t="s">
        <v>800</v>
      </c>
      <c r="H557" s="482" t="s">
        <v>427</v>
      </c>
      <c r="I557" s="482" t="s">
        <v>428</v>
      </c>
      <c r="J557" s="482" t="s">
        <v>429</v>
      </c>
      <c r="K557" s="482" t="s">
        <v>665</v>
      </c>
      <c r="L557" s="482" t="s">
        <v>801</v>
      </c>
      <c r="M557" s="482" t="s">
        <v>802</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761</v>
      </c>
      <c r="C558" s="482">
        <v>15</v>
      </c>
      <c r="D558" s="483" t="s">
        <v>70</v>
      </c>
      <c r="E558" s="482" t="s">
        <v>706</v>
      </c>
      <c r="F558" s="482" t="s">
        <v>707</v>
      </c>
      <c r="G558" s="482" t="s">
        <v>708</v>
      </c>
      <c r="H558" s="482" t="s">
        <v>803</v>
      </c>
      <c r="I558" s="482" t="s">
        <v>804</v>
      </c>
      <c r="J558" s="486" t="s">
        <v>70</v>
      </c>
      <c r="K558" s="482" t="s">
        <v>665</v>
      </c>
      <c r="L558" s="482" t="s">
        <v>805</v>
      </c>
      <c r="M558" s="482" t="s">
        <v>806</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762</v>
      </c>
      <c r="C559" s="482">
        <v>15</v>
      </c>
      <c r="D559" s="483" t="s">
        <v>70</v>
      </c>
      <c r="E559" s="482" t="s">
        <v>706</v>
      </c>
      <c r="F559" s="482" t="s">
        <v>707</v>
      </c>
      <c r="G559" s="482" t="s">
        <v>708</v>
      </c>
      <c r="H559" s="482" t="s">
        <v>803</v>
      </c>
      <c r="I559" s="482" t="s">
        <v>804</v>
      </c>
      <c r="J559" s="482" t="s">
        <v>70</v>
      </c>
      <c r="K559" s="482" t="s">
        <v>665</v>
      </c>
      <c r="L559" s="482" t="s">
        <v>805</v>
      </c>
      <c r="M559" s="482" t="s">
        <v>806</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763</v>
      </c>
      <c r="C560" s="482">
        <v>15</v>
      </c>
      <c r="D560" s="483" t="s">
        <v>70</v>
      </c>
      <c r="E560" s="482" t="s">
        <v>706</v>
      </c>
      <c r="F560" s="482" t="s">
        <v>707</v>
      </c>
      <c r="G560" s="482" t="s">
        <v>708</v>
      </c>
      <c r="H560" s="482" t="s">
        <v>803</v>
      </c>
      <c r="I560" s="482" t="s">
        <v>804</v>
      </c>
      <c r="J560" s="482" t="s">
        <v>70</v>
      </c>
      <c r="K560" s="482" t="s">
        <v>665</v>
      </c>
      <c r="L560" s="482" t="s">
        <v>805</v>
      </c>
      <c r="M560" s="482" t="s">
        <v>806</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764</v>
      </c>
      <c r="C561" s="482">
        <v>15</v>
      </c>
      <c r="D561" s="483" t="s">
        <v>70</v>
      </c>
      <c r="E561" s="482" t="s">
        <v>409</v>
      </c>
      <c r="F561" s="482" t="s">
        <v>807</v>
      </c>
      <c r="G561" s="482" t="s">
        <v>808</v>
      </c>
      <c r="H561" s="482" t="s">
        <v>1054</v>
      </c>
      <c r="I561" s="482" t="s">
        <v>809</v>
      </c>
      <c r="J561" s="482" t="s">
        <v>418</v>
      </c>
      <c r="K561" s="482" t="s">
        <v>70</v>
      </c>
      <c r="L561" s="482" t="s">
        <v>810</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765</v>
      </c>
      <c r="C562" s="482">
        <v>15</v>
      </c>
      <c r="D562" s="483" t="s">
        <v>70</v>
      </c>
      <c r="E562" s="482" t="s">
        <v>811</v>
      </c>
      <c r="F562" s="482" t="s">
        <v>807</v>
      </c>
      <c r="G562" s="482" t="s">
        <v>808</v>
      </c>
      <c r="H562" s="482" t="s">
        <v>396</v>
      </c>
      <c r="I562" s="482" t="s">
        <v>809</v>
      </c>
      <c r="J562" s="482" t="s">
        <v>418</v>
      </c>
      <c r="K562" s="482" t="s">
        <v>70</v>
      </c>
      <c r="L562" s="482" t="s">
        <v>810</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766</v>
      </c>
      <c r="C563" s="482">
        <v>15</v>
      </c>
      <c r="D563" s="483" t="s">
        <v>70</v>
      </c>
      <c r="E563" s="482" t="s">
        <v>811</v>
      </c>
      <c r="F563" s="482" t="s">
        <v>807</v>
      </c>
      <c r="G563" s="482" t="s">
        <v>808</v>
      </c>
      <c r="H563" s="482" t="s">
        <v>396</v>
      </c>
      <c r="I563" s="482" t="s">
        <v>809</v>
      </c>
      <c r="J563" s="482" t="s">
        <v>418</v>
      </c>
      <c r="K563" s="482" t="s">
        <v>70</v>
      </c>
      <c r="L563" s="482" t="s">
        <v>810</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767</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768</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769</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770</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771</v>
      </c>
      <c r="C568" s="482">
        <v>15</v>
      </c>
      <c r="D568" s="483" t="s">
        <v>70</v>
      </c>
      <c r="E568" s="482" t="s">
        <v>812</v>
      </c>
      <c r="F568" s="482" t="s">
        <v>813</v>
      </c>
      <c r="G568" s="482" t="s">
        <v>814</v>
      </c>
      <c r="H568" s="482" t="s">
        <v>815</v>
      </c>
      <c r="I568" s="482" t="s">
        <v>70</v>
      </c>
      <c r="J568" s="482" t="s">
        <v>70</v>
      </c>
      <c r="K568" s="482" t="s">
        <v>70</v>
      </c>
      <c r="L568" s="482" t="s">
        <v>816</v>
      </c>
      <c r="M568" s="482" t="s">
        <v>817</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772</v>
      </c>
      <c r="C569" s="482">
        <v>15</v>
      </c>
      <c r="D569" s="483" t="s">
        <v>70</v>
      </c>
      <c r="E569" s="482" t="s">
        <v>812</v>
      </c>
      <c r="F569" s="482" t="s">
        <v>813</v>
      </c>
      <c r="G569" s="482" t="s">
        <v>814</v>
      </c>
      <c r="H569" s="482" t="s">
        <v>815</v>
      </c>
      <c r="I569" s="482" t="s">
        <v>70</v>
      </c>
      <c r="J569" s="482" t="s">
        <v>70</v>
      </c>
      <c r="K569" s="482" t="s">
        <v>70</v>
      </c>
      <c r="L569" s="482" t="s">
        <v>816</v>
      </c>
      <c r="M569" s="482" t="s">
        <v>817</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773</v>
      </c>
      <c r="C570" s="482">
        <v>15</v>
      </c>
      <c r="D570" s="483" t="s">
        <v>70</v>
      </c>
      <c r="E570" s="482" t="s">
        <v>812</v>
      </c>
      <c r="F570" s="482" t="s">
        <v>813</v>
      </c>
      <c r="G570" s="482" t="s">
        <v>814</v>
      </c>
      <c r="H570" s="482" t="s">
        <v>815</v>
      </c>
      <c r="I570" s="482" t="s">
        <v>70</v>
      </c>
      <c r="J570" s="482" t="s">
        <v>70</v>
      </c>
      <c r="K570" s="482" t="s">
        <v>70</v>
      </c>
      <c r="L570" s="482" t="s">
        <v>816</v>
      </c>
      <c r="M570" s="482" t="s">
        <v>817</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1040</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774</v>
      </c>
      <c r="C572" s="482">
        <v>15</v>
      </c>
      <c r="D572" s="483" t="s">
        <v>70</v>
      </c>
      <c r="E572" s="482" t="s">
        <v>403</v>
      </c>
      <c r="F572" s="482" t="s">
        <v>404</v>
      </c>
      <c r="G572" s="482" t="s">
        <v>441</v>
      </c>
      <c r="H572" s="482" t="s">
        <v>396</v>
      </c>
      <c r="I572" s="482" t="s">
        <v>818</v>
      </c>
      <c r="J572" s="482" t="s">
        <v>407</v>
      </c>
      <c r="K572" s="482" t="s">
        <v>70</v>
      </c>
      <c r="L572" s="482" t="s">
        <v>819</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775</v>
      </c>
      <c r="C573" s="482">
        <v>15</v>
      </c>
      <c r="D573" s="483" t="s">
        <v>70</v>
      </c>
      <c r="E573" s="482" t="s">
        <v>403</v>
      </c>
      <c r="F573" s="482" t="s">
        <v>404</v>
      </c>
      <c r="G573" s="482" t="s">
        <v>441</v>
      </c>
      <c r="H573" s="482" t="s">
        <v>396</v>
      </c>
      <c r="I573" s="482" t="s">
        <v>818</v>
      </c>
      <c r="J573" s="482" t="s">
        <v>407</v>
      </c>
      <c r="K573" s="482" t="s">
        <v>70</v>
      </c>
      <c r="L573" s="482" t="s">
        <v>819</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776</v>
      </c>
      <c r="C574" s="482">
        <v>15</v>
      </c>
      <c r="D574" s="483" t="s">
        <v>70</v>
      </c>
      <c r="E574" s="482" t="s">
        <v>403</v>
      </c>
      <c r="F574" s="482" t="s">
        <v>404</v>
      </c>
      <c r="G574" s="482" t="s">
        <v>441</v>
      </c>
      <c r="H574" s="482" t="s">
        <v>396</v>
      </c>
      <c r="I574" s="482" t="s">
        <v>818</v>
      </c>
      <c r="J574" s="482" t="s">
        <v>407</v>
      </c>
      <c r="K574" s="482" t="s">
        <v>70</v>
      </c>
      <c r="L574" s="482" t="s">
        <v>819</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777</v>
      </c>
      <c r="C575" s="482">
        <v>15</v>
      </c>
      <c r="D575" s="483" t="s">
        <v>70</v>
      </c>
      <c r="E575" s="482" t="s">
        <v>403</v>
      </c>
      <c r="F575" s="482" t="s">
        <v>404</v>
      </c>
      <c r="G575" s="482" t="s">
        <v>441</v>
      </c>
      <c r="H575" s="482" t="s">
        <v>396</v>
      </c>
      <c r="I575" s="482" t="s">
        <v>818</v>
      </c>
      <c r="J575" s="482" t="s">
        <v>407</v>
      </c>
      <c r="K575" s="482" t="s">
        <v>70</v>
      </c>
      <c r="L575" s="482" t="s">
        <v>819</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778</v>
      </c>
      <c r="C576" s="482">
        <v>15</v>
      </c>
      <c r="D576" s="483" t="s">
        <v>70</v>
      </c>
      <c r="E576" s="482" t="s">
        <v>403</v>
      </c>
      <c r="F576" s="482" t="s">
        <v>404</v>
      </c>
      <c r="G576" s="482" t="s">
        <v>441</v>
      </c>
      <c r="H576" s="482" t="s">
        <v>396</v>
      </c>
      <c r="I576" s="482" t="s">
        <v>818</v>
      </c>
      <c r="J576" s="482" t="s">
        <v>407</v>
      </c>
      <c r="K576" s="482" t="s">
        <v>70</v>
      </c>
      <c r="L576" s="482" t="s">
        <v>819</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779</v>
      </c>
      <c r="C577" s="482">
        <v>25</v>
      </c>
      <c r="D577" s="483" t="s">
        <v>70</v>
      </c>
      <c r="E577" s="482" t="s">
        <v>408</v>
      </c>
      <c r="F577" s="482" t="s">
        <v>405</v>
      </c>
      <c r="G577" s="482" t="s">
        <v>820</v>
      </c>
      <c r="H577" s="482" t="s">
        <v>821</v>
      </c>
      <c r="I577" s="482" t="s">
        <v>822</v>
      </c>
      <c r="J577" s="482" t="s">
        <v>823</v>
      </c>
      <c r="K577" s="482" t="s">
        <v>70</v>
      </c>
      <c r="L577" s="482" t="s">
        <v>824</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780</v>
      </c>
      <c r="C578" s="482">
        <v>25</v>
      </c>
      <c r="D578" s="483" t="s">
        <v>70</v>
      </c>
      <c r="E578" s="482" t="s">
        <v>408</v>
      </c>
      <c r="F578" s="482" t="s">
        <v>405</v>
      </c>
      <c r="G578" s="482" t="s">
        <v>820</v>
      </c>
      <c r="H578" s="482" t="s">
        <v>821</v>
      </c>
      <c r="I578" s="482" t="s">
        <v>822</v>
      </c>
      <c r="J578" s="482" t="s">
        <v>823</v>
      </c>
      <c r="K578" s="482" t="s">
        <v>70</v>
      </c>
      <c r="L578" s="482" t="s">
        <v>824</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781</v>
      </c>
      <c r="C579" s="482">
        <v>25</v>
      </c>
      <c r="D579" s="483" t="s">
        <v>70</v>
      </c>
      <c r="E579" s="482" t="s">
        <v>628</v>
      </c>
      <c r="F579" s="482" t="s">
        <v>629</v>
      </c>
      <c r="G579" s="482" t="s">
        <v>630</v>
      </c>
      <c r="H579" s="482" t="s">
        <v>1056</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782</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783</v>
      </c>
      <c r="C581" s="482">
        <v>25</v>
      </c>
      <c r="D581" s="483" t="s">
        <v>70</v>
      </c>
      <c r="E581" s="482" t="s">
        <v>408</v>
      </c>
      <c r="F581" s="482" t="s">
        <v>405</v>
      </c>
      <c r="G581" s="482" t="s">
        <v>820</v>
      </c>
      <c r="H581" s="482" t="s">
        <v>821</v>
      </c>
      <c r="I581" s="482" t="s">
        <v>822</v>
      </c>
      <c r="J581" s="482" t="s">
        <v>823</v>
      </c>
      <c r="K581" s="482" t="s">
        <v>70</v>
      </c>
      <c r="L581" s="482" t="s">
        <v>824</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784</v>
      </c>
      <c r="C582" s="482">
        <v>15</v>
      </c>
      <c r="D582" s="483" t="s">
        <v>70</v>
      </c>
      <c r="E582" s="482" t="s">
        <v>847</v>
      </c>
      <c r="F582" s="482" t="s">
        <v>848</v>
      </c>
      <c r="G582" s="482" t="s">
        <v>849</v>
      </c>
      <c r="H582" s="482" t="s">
        <v>850</v>
      </c>
      <c r="I582" s="482" t="s">
        <v>851</v>
      </c>
      <c r="J582" s="482" t="s">
        <v>70</v>
      </c>
      <c r="K582" s="482" t="s">
        <v>70</v>
      </c>
      <c r="L582" s="482" t="s">
        <v>852</v>
      </c>
      <c r="M582" s="482" t="s">
        <v>828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786</v>
      </c>
      <c r="C583" s="482">
        <v>15</v>
      </c>
      <c r="D583" s="483" t="s">
        <v>70</v>
      </c>
      <c r="E583" s="482" t="s">
        <v>832</v>
      </c>
      <c r="F583" s="482" t="s">
        <v>450</v>
      </c>
      <c r="G583" s="482" t="s">
        <v>833</v>
      </c>
      <c r="H583" s="482" t="s">
        <v>834</v>
      </c>
      <c r="I583" s="482" t="s">
        <v>70</v>
      </c>
      <c r="J583" s="482" t="s">
        <v>70</v>
      </c>
      <c r="K583" s="482" t="s">
        <v>70</v>
      </c>
      <c r="L583" s="482" t="s">
        <v>827</v>
      </c>
      <c r="M583" s="482" t="s">
        <v>828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787</v>
      </c>
      <c r="C584" s="482">
        <v>15</v>
      </c>
      <c r="D584" s="483" t="s">
        <v>70</v>
      </c>
      <c r="E584" s="482" t="s">
        <v>451</v>
      </c>
      <c r="F584" s="482" t="s">
        <v>450</v>
      </c>
      <c r="G584" s="482" t="s">
        <v>825</v>
      </c>
      <c r="H584" s="482" t="s">
        <v>826</v>
      </c>
      <c r="I584" s="482" t="s">
        <v>70</v>
      </c>
      <c r="J584" s="482" t="s">
        <v>70</v>
      </c>
      <c r="K584" s="482" t="s">
        <v>70</v>
      </c>
      <c r="L584" s="482" t="s">
        <v>827</v>
      </c>
      <c r="M584" s="482" t="s">
        <v>828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788</v>
      </c>
      <c r="C585" s="482">
        <v>15</v>
      </c>
      <c r="D585" s="483" t="s">
        <v>70</v>
      </c>
      <c r="E585" s="482" t="s">
        <v>829</v>
      </c>
      <c r="F585" s="482" t="s">
        <v>450</v>
      </c>
      <c r="G585" s="482" t="s">
        <v>830</v>
      </c>
      <c r="H585" s="482" t="s">
        <v>826</v>
      </c>
      <c r="I585" s="482" t="s">
        <v>804</v>
      </c>
      <c r="J585" s="482" t="s">
        <v>70</v>
      </c>
      <c r="K585" s="482" t="s">
        <v>70</v>
      </c>
      <c r="L585" s="482" t="s">
        <v>831</v>
      </c>
      <c r="M585" s="482" t="s">
        <v>828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789</v>
      </c>
      <c r="C586" s="482">
        <v>15</v>
      </c>
      <c r="D586" s="483" t="s">
        <v>70</v>
      </c>
      <c r="E586" s="482" t="s">
        <v>832</v>
      </c>
      <c r="F586" s="482" t="s">
        <v>450</v>
      </c>
      <c r="G586" s="482" t="s">
        <v>833</v>
      </c>
      <c r="H586" s="482" t="s">
        <v>834</v>
      </c>
      <c r="I586" s="482" t="s">
        <v>70</v>
      </c>
      <c r="J586" s="482" t="s">
        <v>70</v>
      </c>
      <c r="K586" s="482" t="s">
        <v>70</v>
      </c>
      <c r="L586" s="482" t="s">
        <v>827</v>
      </c>
      <c r="M586" s="482" t="s">
        <v>828</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790</v>
      </c>
      <c r="C587" s="482">
        <v>15</v>
      </c>
      <c r="D587" s="483" t="s">
        <v>70</v>
      </c>
      <c r="E587" s="482" t="s">
        <v>70</v>
      </c>
      <c r="F587" s="482" t="s">
        <v>433</v>
      </c>
      <c r="G587" s="482" t="s">
        <v>449</v>
      </c>
      <c r="H587" s="482" t="s">
        <v>835</v>
      </c>
      <c r="I587" s="482" t="s">
        <v>836</v>
      </c>
      <c r="J587" s="482" t="s">
        <v>70</v>
      </c>
      <c r="K587" s="482" t="s">
        <v>70</v>
      </c>
      <c r="L587" s="482" t="s">
        <v>837</v>
      </c>
      <c r="M587" s="482" t="s">
        <v>838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791</v>
      </c>
      <c r="C588" s="482">
        <v>15</v>
      </c>
      <c r="D588" s="483" t="s">
        <v>70</v>
      </c>
      <c r="E588" s="482" t="s">
        <v>829</v>
      </c>
      <c r="F588" s="482" t="s">
        <v>450</v>
      </c>
      <c r="G588" s="482" t="s">
        <v>830</v>
      </c>
      <c r="H588" s="482" t="s">
        <v>826</v>
      </c>
      <c r="I588" s="482" t="s">
        <v>804</v>
      </c>
      <c r="J588" s="482" t="s">
        <v>70</v>
      </c>
      <c r="K588" s="482" t="s">
        <v>70</v>
      </c>
      <c r="L588" s="482" t="s">
        <v>831</v>
      </c>
      <c r="M588" s="482" t="s">
        <v>828</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792</v>
      </c>
      <c r="C589" s="482">
        <v>15</v>
      </c>
      <c r="D589" s="483" t="s">
        <v>70</v>
      </c>
      <c r="E589" s="482" t="s">
        <v>412</v>
      </c>
      <c r="F589" s="482" t="s">
        <v>413</v>
      </c>
      <c r="G589" s="482" t="s">
        <v>839</v>
      </c>
      <c r="H589" s="482" t="s">
        <v>1055</v>
      </c>
      <c r="I589" s="482" t="s">
        <v>841</v>
      </c>
      <c r="J589" s="482" t="s">
        <v>840</v>
      </c>
      <c r="K589" s="482" t="s">
        <v>70</v>
      </c>
      <c r="L589" s="482" t="s">
        <v>842</v>
      </c>
      <c r="M589" s="482" t="s">
        <v>843</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793</v>
      </c>
      <c r="C590" s="482">
        <v>15</v>
      </c>
      <c r="D590" s="483" t="s">
        <v>70</v>
      </c>
      <c r="E590" s="482" t="s">
        <v>844</v>
      </c>
      <c r="F590" s="482" t="s">
        <v>845</v>
      </c>
      <c r="G590" s="482" t="s">
        <v>396</v>
      </c>
      <c r="H590" s="482" t="s">
        <v>397</v>
      </c>
      <c r="I590" s="482" t="s">
        <v>398</v>
      </c>
      <c r="J590" s="482" t="s">
        <v>70</v>
      </c>
      <c r="K590" s="482" t="s">
        <v>665</v>
      </c>
      <c r="L590" s="482" t="s">
        <v>445</v>
      </c>
      <c r="M590" s="482" t="s">
        <v>853</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794</v>
      </c>
      <c r="C591" s="482">
        <v>15</v>
      </c>
      <c r="D591" s="483" t="s">
        <v>70</v>
      </c>
      <c r="E591" s="482" t="s">
        <v>431</v>
      </c>
      <c r="F591" s="482" t="s">
        <v>396</v>
      </c>
      <c r="G591" s="482" t="s">
        <v>397</v>
      </c>
      <c r="H591" s="482" t="s">
        <v>398</v>
      </c>
      <c r="I591" s="482" t="s">
        <v>70</v>
      </c>
      <c r="J591" s="482" t="s">
        <v>70</v>
      </c>
      <c r="K591" s="482" t="s">
        <v>665</v>
      </c>
      <c r="L591" s="482" t="s">
        <v>445</v>
      </c>
      <c r="M591" s="482" t="s">
        <v>853</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795</v>
      </c>
      <c r="C592" s="482">
        <v>15</v>
      </c>
      <c r="D592" s="483" t="s">
        <v>70</v>
      </c>
      <c r="E592" s="482" t="s">
        <v>377</v>
      </c>
      <c r="F592" s="482" t="s">
        <v>434</v>
      </c>
      <c r="G592" s="482" t="s">
        <v>448</v>
      </c>
      <c r="H592" s="482" t="s">
        <v>396</v>
      </c>
      <c r="I592" s="482" t="s">
        <v>397</v>
      </c>
      <c r="J592" s="482" t="s">
        <v>398</v>
      </c>
      <c r="K592" s="482" t="s">
        <v>665</v>
      </c>
      <c r="L592" s="482" t="s">
        <v>846</v>
      </c>
      <c r="M592" s="482" t="s">
        <v>817</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796</v>
      </c>
      <c r="C593" s="482">
        <v>15</v>
      </c>
      <c r="D593" s="483" t="s">
        <v>70</v>
      </c>
      <c r="E593" s="482" t="s">
        <v>431</v>
      </c>
      <c r="F593" s="482" t="s">
        <v>410</v>
      </c>
      <c r="G593" s="482" t="s">
        <v>396</v>
      </c>
      <c r="H593" s="482" t="s">
        <v>397</v>
      </c>
      <c r="I593" s="482" t="s">
        <v>398</v>
      </c>
      <c r="J593" s="482" t="s">
        <v>70</v>
      </c>
      <c r="K593" s="482" t="s">
        <v>665</v>
      </c>
      <c r="L593" s="482" t="s">
        <v>445</v>
      </c>
      <c r="M593" s="482" t="s">
        <v>853</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797</v>
      </c>
      <c r="C594" s="482">
        <v>15</v>
      </c>
      <c r="D594" s="483" t="s">
        <v>70</v>
      </c>
      <c r="E594" s="482" t="s">
        <v>431</v>
      </c>
      <c r="F594" s="482" t="s">
        <v>70</v>
      </c>
      <c r="G594" s="482" t="s">
        <v>70</v>
      </c>
      <c r="H594" s="482" t="s">
        <v>396</v>
      </c>
      <c r="I594" s="482" t="s">
        <v>397</v>
      </c>
      <c r="J594" s="482" t="s">
        <v>398</v>
      </c>
      <c r="K594" s="482" t="s">
        <v>665</v>
      </c>
      <c r="L594" s="482" t="s">
        <v>445</v>
      </c>
      <c r="M594" s="482" t="s">
        <v>853</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798</v>
      </c>
      <c r="C595" s="482">
        <v>15</v>
      </c>
      <c r="D595" s="483" t="s">
        <v>70</v>
      </c>
      <c r="E595" s="482" t="s">
        <v>377</v>
      </c>
      <c r="F595" s="482" t="s">
        <v>434</v>
      </c>
      <c r="G595" s="482" t="s">
        <v>448</v>
      </c>
      <c r="H595" s="482" t="s">
        <v>396</v>
      </c>
      <c r="I595" s="482" t="s">
        <v>397</v>
      </c>
      <c r="J595" s="482" t="s">
        <v>398</v>
      </c>
      <c r="K595" s="482" t="s">
        <v>665</v>
      </c>
      <c r="L595" s="482" t="s">
        <v>846</v>
      </c>
      <c r="M595" s="482" t="s">
        <v>817</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799</v>
      </c>
      <c r="C596" s="482">
        <v>15</v>
      </c>
      <c r="D596" s="483" t="s">
        <v>70</v>
      </c>
      <c r="E596" s="482" t="s">
        <v>431</v>
      </c>
      <c r="F596" s="482" t="s">
        <v>410</v>
      </c>
      <c r="G596" s="482" t="s">
        <v>396</v>
      </c>
      <c r="H596" s="482" t="s">
        <v>397</v>
      </c>
      <c r="I596" s="482" t="s">
        <v>398</v>
      </c>
      <c r="J596" s="482" t="s">
        <v>70</v>
      </c>
      <c r="K596" s="482" t="s">
        <v>665</v>
      </c>
      <c r="L596" s="482" t="s">
        <v>445</v>
      </c>
      <c r="M596" s="482" t="s">
        <v>853</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785</v>
      </c>
      <c r="C597" s="482">
        <v>15</v>
      </c>
      <c r="D597" s="483" t="s">
        <v>70</v>
      </c>
      <c r="E597" s="482" t="s">
        <v>431</v>
      </c>
      <c r="F597" s="482" t="s">
        <v>70</v>
      </c>
      <c r="G597" s="482" t="s">
        <v>70</v>
      </c>
      <c r="H597" s="482" t="s">
        <v>396</v>
      </c>
      <c r="I597" s="482" t="s">
        <v>397</v>
      </c>
      <c r="J597" s="482" t="s">
        <v>398</v>
      </c>
      <c r="K597" s="482" t="s">
        <v>665</v>
      </c>
      <c r="L597" s="482" t="s">
        <v>445</v>
      </c>
      <c r="M597" s="482" t="s">
        <v>853</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ht="11.1" hidden="1" customHeight="1">
      <c r="B598" s="311" t="s">
        <v>379</v>
      </c>
      <c r="C598" s="311">
        <v>15</v>
      </c>
      <c r="D598" s="312" t="s">
        <v>70</v>
      </c>
      <c r="E598" s="311" t="s">
        <v>439</v>
      </c>
      <c r="F598" s="311" t="s">
        <v>440</v>
      </c>
      <c r="G598" s="311" t="s">
        <v>70</v>
      </c>
      <c r="H598" s="311" t="s">
        <v>70</v>
      </c>
      <c r="I598" s="311" t="s">
        <v>70</v>
      </c>
      <c r="J598" s="311" t="s">
        <v>70</v>
      </c>
      <c r="K598" s="311" t="s">
        <v>70</v>
      </c>
      <c r="L598" s="311" t="s">
        <v>70</v>
      </c>
      <c r="M598" s="311" t="s">
        <v>70</v>
      </c>
    </row>
    <row r="599" spans="1:40" ht="11.1" hidden="1" customHeight="1">
      <c r="B599" s="311" t="s">
        <v>639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380</v>
      </c>
      <c r="C600" s="311">
        <v>15</v>
      </c>
      <c r="D600" s="312" t="s">
        <v>70</v>
      </c>
      <c r="E600" s="311" t="s">
        <v>435</v>
      </c>
      <c r="F600" s="311" t="s">
        <v>430</v>
      </c>
      <c r="G600" s="311" t="s">
        <v>70</v>
      </c>
      <c r="H600" s="311" t="s">
        <v>396</v>
      </c>
      <c r="I600" s="311" t="s">
        <v>397</v>
      </c>
      <c r="J600" s="311" t="s">
        <v>70</v>
      </c>
      <c r="K600" s="311" t="s">
        <v>437</v>
      </c>
      <c r="L600" s="311" t="s">
        <v>70</v>
      </c>
      <c r="M600" s="311" t="s">
        <v>70</v>
      </c>
    </row>
    <row r="601" spans="1:40" ht="11.1" hidden="1" customHeight="1">
      <c r="B601" s="312" t="s">
        <v>452</v>
      </c>
      <c r="C601" s="311">
        <v>15</v>
      </c>
      <c r="D601" s="312" t="s">
        <v>70</v>
      </c>
      <c r="E601" s="311" t="s">
        <v>401</v>
      </c>
      <c r="F601" s="311" t="s">
        <v>402</v>
      </c>
      <c r="G601" s="311" t="s">
        <v>70</v>
      </c>
      <c r="H601" s="311" t="s">
        <v>396</v>
      </c>
      <c r="I601" s="311" t="s">
        <v>397</v>
      </c>
      <c r="J601" s="311" t="s">
        <v>70</v>
      </c>
      <c r="K601" s="311" t="s">
        <v>70</v>
      </c>
      <c r="L601" s="311" t="s">
        <v>70</v>
      </c>
      <c r="M601" s="311" t="s">
        <v>70</v>
      </c>
    </row>
    <row r="602" spans="1:40" ht="11.1" hidden="1" customHeight="1">
      <c r="B602" s="312" t="s">
        <v>381</v>
      </c>
      <c r="C602" s="311">
        <v>15</v>
      </c>
      <c r="D602" s="312" t="s">
        <v>70</v>
      </c>
      <c r="E602" s="311" t="s">
        <v>403</v>
      </c>
      <c r="F602" s="311" t="s">
        <v>404</v>
      </c>
      <c r="G602" s="311" t="s">
        <v>70</v>
      </c>
      <c r="H602" s="311" t="s">
        <v>396</v>
      </c>
      <c r="I602" s="311" t="s">
        <v>397</v>
      </c>
      <c r="J602" s="311" t="s">
        <v>70</v>
      </c>
      <c r="K602" s="311" t="s">
        <v>70</v>
      </c>
      <c r="L602" s="311" t="s">
        <v>70</v>
      </c>
      <c r="M602" s="311" t="s">
        <v>70</v>
      </c>
    </row>
    <row r="603" spans="1:40" ht="11.1" hidden="1" customHeight="1">
      <c r="B603" s="312" t="s">
        <v>382</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383</v>
      </c>
      <c r="C604" s="311">
        <v>25</v>
      </c>
      <c r="D604" s="312" t="s">
        <v>70</v>
      </c>
      <c r="E604" s="311" t="s">
        <v>408</v>
      </c>
      <c r="F604" s="311" t="s">
        <v>405</v>
      </c>
      <c r="G604" s="311" t="s">
        <v>406</v>
      </c>
      <c r="H604" s="311" t="s">
        <v>396</v>
      </c>
      <c r="I604" s="311" t="s">
        <v>397</v>
      </c>
      <c r="J604" s="311" t="s">
        <v>407</v>
      </c>
      <c r="K604" s="311" t="s">
        <v>70</v>
      </c>
      <c r="L604" s="311" t="s">
        <v>70</v>
      </c>
      <c r="M604" s="311" t="s">
        <v>70</v>
      </c>
    </row>
    <row r="605" spans="1:40" ht="11.1" hidden="1" customHeight="1">
      <c r="B605" s="312" t="s">
        <v>384</v>
      </c>
      <c r="C605" s="311">
        <v>15</v>
      </c>
      <c r="D605" s="312" t="s">
        <v>70</v>
      </c>
      <c r="E605" s="311" t="s">
        <v>403</v>
      </c>
      <c r="F605" s="311" t="s">
        <v>404</v>
      </c>
      <c r="G605" s="311" t="s">
        <v>441</v>
      </c>
      <c r="H605" s="311" t="s">
        <v>396</v>
      </c>
      <c r="I605" s="311" t="s">
        <v>397</v>
      </c>
      <c r="J605" s="311" t="s">
        <v>407</v>
      </c>
      <c r="K605" s="311" t="s">
        <v>70</v>
      </c>
      <c r="L605" s="311" t="s">
        <v>70</v>
      </c>
      <c r="M605" s="311" t="s">
        <v>70</v>
      </c>
    </row>
    <row r="606" spans="1:40" ht="11.1" hidden="1" customHeight="1">
      <c r="B606" s="312" t="s">
        <v>647</v>
      </c>
      <c r="C606" s="311">
        <v>25</v>
      </c>
      <c r="D606" s="313" t="s">
        <v>70</v>
      </c>
      <c r="E606" s="311" t="s">
        <v>408</v>
      </c>
      <c r="F606" s="311" t="s">
        <v>405</v>
      </c>
      <c r="G606" s="311" t="s">
        <v>406</v>
      </c>
      <c r="H606" s="311" t="s">
        <v>396</v>
      </c>
      <c r="I606" s="311" t="s">
        <v>397</v>
      </c>
      <c r="J606" s="311" t="s">
        <v>407</v>
      </c>
      <c r="K606" s="311" t="s">
        <v>70</v>
      </c>
      <c r="L606" s="311" t="s">
        <v>70</v>
      </c>
      <c r="M606" s="311" t="s">
        <v>70</v>
      </c>
    </row>
    <row r="607" spans="1:40" ht="11.1" hidden="1" customHeight="1">
      <c r="B607" s="312" t="s">
        <v>654</v>
      </c>
      <c r="C607" s="311">
        <v>25</v>
      </c>
      <c r="D607" s="312"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655</v>
      </c>
      <c r="C608" s="311">
        <v>15</v>
      </c>
      <c r="D608" s="312" t="s">
        <v>70</v>
      </c>
      <c r="E608" s="311" t="s">
        <v>403</v>
      </c>
      <c r="F608" s="311" t="s">
        <v>404</v>
      </c>
      <c r="G608" s="311" t="s">
        <v>70</v>
      </c>
      <c r="H608" s="311" t="s">
        <v>396</v>
      </c>
      <c r="I608" s="311" t="s">
        <v>397</v>
      </c>
      <c r="J608" s="311" t="s">
        <v>70</v>
      </c>
      <c r="K608" s="311" t="s">
        <v>70</v>
      </c>
      <c r="L608" s="311" t="s">
        <v>70</v>
      </c>
      <c r="M608" s="311" t="s">
        <v>70</v>
      </c>
    </row>
    <row r="609" spans="2:13" ht="11.1" hidden="1" customHeight="1">
      <c r="B609" s="312" t="s">
        <v>656</v>
      </c>
      <c r="C609" s="311">
        <v>15</v>
      </c>
      <c r="D609" s="312" t="s">
        <v>70</v>
      </c>
      <c r="E609" s="311" t="s">
        <v>403</v>
      </c>
      <c r="F609" s="311" t="s">
        <v>404</v>
      </c>
      <c r="G609" s="311" t="s">
        <v>441</v>
      </c>
      <c r="H609" s="311" t="s">
        <v>396</v>
      </c>
      <c r="I609" s="311" t="s">
        <v>397</v>
      </c>
      <c r="J609" s="311" t="s">
        <v>407</v>
      </c>
      <c r="K609" s="311" t="s">
        <v>70</v>
      </c>
      <c r="L609" s="311" t="s">
        <v>70</v>
      </c>
      <c r="M609" s="311" t="s">
        <v>70</v>
      </c>
    </row>
    <row r="610" spans="2:13" ht="11.1" hidden="1" customHeight="1">
      <c r="B610" s="312" t="s">
        <v>385</v>
      </c>
      <c r="C610" s="311">
        <v>15</v>
      </c>
      <c r="D610" s="312" t="s">
        <v>70</v>
      </c>
      <c r="E610" s="311" t="s">
        <v>409</v>
      </c>
      <c r="F610" s="311" t="s">
        <v>70</v>
      </c>
      <c r="G610" s="311" t="s">
        <v>70</v>
      </c>
      <c r="H610" s="311" t="s">
        <v>396</v>
      </c>
      <c r="I610" s="311" t="s">
        <v>397</v>
      </c>
      <c r="J610" s="311" t="s">
        <v>418</v>
      </c>
      <c r="K610" s="311" t="s">
        <v>70</v>
      </c>
      <c r="L610" s="311" t="s">
        <v>70</v>
      </c>
      <c r="M610" s="311" t="s">
        <v>70</v>
      </c>
    </row>
    <row r="611" spans="2:13" ht="11.1" hidden="1" customHeight="1">
      <c r="B611" s="312" t="s">
        <v>386</v>
      </c>
      <c r="C611" s="311">
        <v>25</v>
      </c>
      <c r="D611" s="313">
        <v>0.2</v>
      </c>
      <c r="E611" s="311" t="s">
        <v>420</v>
      </c>
      <c r="F611" s="311" t="s">
        <v>421</v>
      </c>
      <c r="G611" s="311" t="s">
        <v>422</v>
      </c>
      <c r="H611" s="311" t="s">
        <v>396</v>
      </c>
      <c r="I611" s="311" t="s">
        <v>397</v>
      </c>
      <c r="J611" s="311" t="s">
        <v>398</v>
      </c>
      <c r="K611" s="311" t="s">
        <v>70</v>
      </c>
      <c r="L611" s="312" t="s">
        <v>442</v>
      </c>
      <c r="M611" s="311" t="s">
        <v>70</v>
      </c>
    </row>
    <row r="612" spans="2:13" ht="11.1" hidden="1" customHeight="1">
      <c r="B612" s="312" t="s">
        <v>387</v>
      </c>
      <c r="C612" s="311">
        <v>30</v>
      </c>
      <c r="D612" s="313">
        <v>0.25</v>
      </c>
      <c r="E612" s="311" t="s">
        <v>419</v>
      </c>
      <c r="F612" s="311" t="s">
        <v>416</v>
      </c>
      <c r="G612" s="311" t="s">
        <v>417</v>
      </c>
      <c r="H612" s="311" t="s">
        <v>396</v>
      </c>
      <c r="I612" s="311" t="s">
        <v>397</v>
      </c>
      <c r="J612" s="311" t="s">
        <v>418</v>
      </c>
      <c r="K612" s="311" t="s">
        <v>70</v>
      </c>
      <c r="L612" s="312" t="s">
        <v>443</v>
      </c>
      <c r="M612" s="312" t="s">
        <v>444</v>
      </c>
    </row>
    <row r="613" spans="2:13" ht="11.1" hidden="1" customHeight="1">
      <c r="B613" s="312" t="s">
        <v>589</v>
      </c>
      <c r="C613" s="311">
        <v>15</v>
      </c>
      <c r="D613" s="312" t="s">
        <v>70</v>
      </c>
      <c r="E613" s="311" t="s">
        <v>431</v>
      </c>
      <c r="F613" s="311" t="s">
        <v>70</v>
      </c>
      <c r="G613" s="311" t="s">
        <v>70</v>
      </c>
      <c r="H613" s="311" t="s">
        <v>396</v>
      </c>
      <c r="I613" s="311" t="s">
        <v>397</v>
      </c>
      <c r="J613" s="311" t="s">
        <v>398</v>
      </c>
      <c r="K613" s="311" t="s">
        <v>665</v>
      </c>
      <c r="L613" s="311" t="s">
        <v>445</v>
      </c>
      <c r="M613" s="311" t="s">
        <v>446</v>
      </c>
    </row>
    <row r="614" spans="2:13" ht="11.1" hidden="1" customHeight="1">
      <c r="B614" s="312" t="s">
        <v>590</v>
      </c>
      <c r="C614" s="311">
        <v>15</v>
      </c>
      <c r="D614" s="312" t="s">
        <v>70</v>
      </c>
      <c r="E614" s="311" t="s">
        <v>431</v>
      </c>
      <c r="F614" s="311" t="s">
        <v>410</v>
      </c>
      <c r="G614" s="311" t="s">
        <v>70</v>
      </c>
      <c r="H614" s="311" t="s">
        <v>70</v>
      </c>
      <c r="I614" s="311" t="s">
        <v>70</v>
      </c>
      <c r="J614" s="311" t="s">
        <v>70</v>
      </c>
      <c r="K614" s="311" t="s">
        <v>70</v>
      </c>
      <c r="L614" s="311" t="s">
        <v>445</v>
      </c>
      <c r="M614" s="311" t="s">
        <v>446</v>
      </c>
    </row>
    <row r="615" spans="2:13" ht="11.1" hidden="1" customHeight="1">
      <c r="B615" s="311" t="s">
        <v>591</v>
      </c>
      <c r="C615" s="311">
        <v>15</v>
      </c>
      <c r="D615" s="312" t="s">
        <v>70</v>
      </c>
      <c r="E615" s="311" t="s">
        <v>431</v>
      </c>
      <c r="F615" s="311" t="s">
        <v>70</v>
      </c>
      <c r="G615" s="311" t="s">
        <v>70</v>
      </c>
      <c r="H615" s="311" t="s">
        <v>396</v>
      </c>
      <c r="I615" s="311" t="s">
        <v>397</v>
      </c>
      <c r="J615" s="311" t="s">
        <v>398</v>
      </c>
      <c r="K615" s="311" t="s">
        <v>665</v>
      </c>
      <c r="L615" s="311" t="s">
        <v>445</v>
      </c>
      <c r="M615" s="311" t="s">
        <v>446</v>
      </c>
    </row>
    <row r="616" spans="2:13" ht="11.1" hidden="1" customHeight="1">
      <c r="B616" s="311" t="s">
        <v>638</v>
      </c>
      <c r="C616" s="311">
        <v>15</v>
      </c>
      <c r="D616" s="312" t="s">
        <v>70</v>
      </c>
      <c r="E616" s="311" t="s">
        <v>431</v>
      </c>
      <c r="F616" s="311" t="s">
        <v>410</v>
      </c>
      <c r="G616" s="311" t="s">
        <v>70</v>
      </c>
      <c r="H616" s="311" t="s">
        <v>396</v>
      </c>
      <c r="I616" s="311" t="s">
        <v>397</v>
      </c>
      <c r="J616" s="311" t="s">
        <v>398</v>
      </c>
      <c r="K616" s="311" t="s">
        <v>70</v>
      </c>
      <c r="L616" s="311" t="s">
        <v>445</v>
      </c>
      <c r="M616" s="311" t="s">
        <v>446</v>
      </c>
    </row>
    <row r="617" spans="2:13" ht="11.1" hidden="1" customHeight="1">
      <c r="B617" s="311" t="s">
        <v>627</v>
      </c>
      <c r="C617" s="311">
        <v>25</v>
      </c>
      <c r="D617" s="312" t="s">
        <v>70</v>
      </c>
      <c r="E617" s="311" t="s">
        <v>628</v>
      </c>
      <c r="F617" s="311" t="s">
        <v>629</v>
      </c>
      <c r="G617" s="311" t="s">
        <v>630</v>
      </c>
      <c r="H617" s="311" t="s">
        <v>633</v>
      </c>
      <c r="I617" s="311" t="s">
        <v>398</v>
      </c>
      <c r="J617" s="311" t="s">
        <v>631</v>
      </c>
      <c r="K617" s="311" t="s">
        <v>632</v>
      </c>
      <c r="L617" s="311" t="s">
        <v>70</v>
      </c>
      <c r="M617" s="311" t="s">
        <v>70</v>
      </c>
    </row>
    <row r="618" spans="2:13" ht="11.1" hidden="1" customHeight="1">
      <c r="B618" s="311" t="s">
        <v>626</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388</v>
      </c>
      <c r="C619" s="311">
        <v>30</v>
      </c>
      <c r="D619" s="313" t="s">
        <v>70</v>
      </c>
      <c r="E619" s="311" t="s">
        <v>411</v>
      </c>
      <c r="F619" s="311" t="s">
        <v>424</v>
      </c>
      <c r="G619" s="311" t="s">
        <v>423</v>
      </c>
      <c r="H619" s="311" t="s">
        <v>396</v>
      </c>
      <c r="I619" s="311" t="s">
        <v>397</v>
      </c>
      <c r="J619" s="311" t="s">
        <v>398</v>
      </c>
      <c r="K619" s="311" t="s">
        <v>70</v>
      </c>
      <c r="L619" s="312" t="s">
        <v>447</v>
      </c>
      <c r="M619" s="311" t="s">
        <v>70</v>
      </c>
    </row>
    <row r="620" spans="2:13" ht="11.1" hidden="1" customHeight="1">
      <c r="B620" s="311" t="s">
        <v>642</v>
      </c>
      <c r="C620" s="311">
        <v>25</v>
      </c>
      <c r="D620" s="312" t="s">
        <v>70</v>
      </c>
      <c r="E620" s="311" t="s">
        <v>628</v>
      </c>
      <c r="F620" s="311" t="s">
        <v>629</v>
      </c>
      <c r="G620" s="311" t="s">
        <v>630</v>
      </c>
      <c r="H620" s="311" t="s">
        <v>633</v>
      </c>
      <c r="I620" s="311" t="s">
        <v>398</v>
      </c>
      <c r="J620" s="311" t="s">
        <v>631</v>
      </c>
      <c r="K620" s="311" t="s">
        <v>632</v>
      </c>
      <c r="L620" s="311" t="s">
        <v>70</v>
      </c>
      <c r="M620" s="311" t="s">
        <v>70</v>
      </c>
    </row>
    <row r="621" spans="2:13" ht="11.1" hidden="1" customHeight="1">
      <c r="B621" s="312" t="s">
        <v>389</v>
      </c>
      <c r="C621" s="311">
        <v>15</v>
      </c>
      <c r="D621" s="312" t="s">
        <v>70</v>
      </c>
      <c r="E621" s="311" t="s">
        <v>412</v>
      </c>
      <c r="F621" s="311" t="s">
        <v>413</v>
      </c>
      <c r="G621" s="311" t="s">
        <v>70</v>
      </c>
      <c r="H621" s="311" t="s">
        <v>414</v>
      </c>
      <c r="I621" s="311" t="s">
        <v>415</v>
      </c>
      <c r="J621" s="311" t="s">
        <v>70</v>
      </c>
      <c r="K621" s="311" t="s">
        <v>70</v>
      </c>
      <c r="L621" s="311" t="s">
        <v>70</v>
      </c>
      <c r="M621" s="311" t="s">
        <v>70</v>
      </c>
    </row>
    <row r="622" spans="2:13" ht="11.1" hidden="1" customHeight="1">
      <c r="B622" s="312" t="s">
        <v>390</v>
      </c>
      <c r="C622" s="311">
        <v>15</v>
      </c>
      <c r="D622" s="312" t="s">
        <v>70</v>
      </c>
      <c r="E622" s="311" t="s">
        <v>70</v>
      </c>
      <c r="F622" s="311" t="s">
        <v>433</v>
      </c>
      <c r="G622" s="311" t="s">
        <v>449</v>
      </c>
      <c r="H622" s="311" t="s">
        <v>70</v>
      </c>
      <c r="I622" s="311" t="s">
        <v>70</v>
      </c>
      <c r="J622" s="311" t="s">
        <v>70</v>
      </c>
      <c r="K622" s="311" t="s">
        <v>70</v>
      </c>
      <c r="L622" s="311" t="s">
        <v>70</v>
      </c>
      <c r="M622" s="311" t="s">
        <v>70</v>
      </c>
    </row>
    <row r="623" spans="2:13" ht="11.1" hidden="1" customHeight="1">
      <c r="B623" s="312" t="s">
        <v>391</v>
      </c>
      <c r="C623" s="311">
        <v>15</v>
      </c>
      <c r="D623" s="312" t="s">
        <v>70</v>
      </c>
      <c r="E623" s="311" t="s">
        <v>377</v>
      </c>
      <c r="F623" s="311" t="s">
        <v>434</v>
      </c>
      <c r="G623" s="311" t="s">
        <v>448</v>
      </c>
      <c r="H623" s="311" t="s">
        <v>396</v>
      </c>
      <c r="I623" s="311" t="s">
        <v>397</v>
      </c>
      <c r="J623" s="311" t="s">
        <v>398</v>
      </c>
      <c r="K623" s="311" t="s">
        <v>436</v>
      </c>
      <c r="L623" s="311" t="s">
        <v>70</v>
      </c>
      <c r="M623" s="311" t="s">
        <v>70</v>
      </c>
    </row>
    <row r="624" spans="2:13" ht="11.1" hidden="1" customHeight="1">
      <c r="B624" s="312" t="s">
        <v>392</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393</v>
      </c>
      <c r="C625" s="311">
        <v>15</v>
      </c>
      <c r="D625" s="312" t="s">
        <v>70</v>
      </c>
      <c r="E625" s="311" t="s">
        <v>70</v>
      </c>
      <c r="F625" s="311" t="s">
        <v>432</v>
      </c>
      <c r="G625" s="311" t="s">
        <v>70</v>
      </c>
      <c r="H625" s="311" t="s">
        <v>70</v>
      </c>
      <c r="I625" s="311" t="s">
        <v>70</v>
      </c>
      <c r="J625" s="311" t="s">
        <v>70</v>
      </c>
      <c r="K625" s="311" t="s">
        <v>70</v>
      </c>
      <c r="L625" s="311" t="s">
        <v>70</v>
      </c>
      <c r="M625" s="311" t="s">
        <v>70</v>
      </c>
    </row>
    <row r="626" spans="2:13" ht="11.1" hidden="1" customHeight="1">
      <c r="B626" s="312" t="s">
        <v>394</v>
      </c>
      <c r="C626" s="311">
        <v>15</v>
      </c>
      <c r="D626" s="312" t="s">
        <v>70</v>
      </c>
      <c r="E626" s="311" t="s">
        <v>451</v>
      </c>
      <c r="F626" s="311" t="s">
        <v>450</v>
      </c>
      <c r="G626" s="311" t="s">
        <v>70</v>
      </c>
      <c r="H626" s="311" t="s">
        <v>70</v>
      </c>
      <c r="I626" s="311" t="s">
        <v>70</v>
      </c>
      <c r="J626" s="311" t="s">
        <v>70</v>
      </c>
      <c r="K626" s="311" t="s">
        <v>70</v>
      </c>
      <c r="L626" s="311" t="s">
        <v>70</v>
      </c>
      <c r="M626" s="311" t="s">
        <v>70</v>
      </c>
    </row>
    <row r="627" spans="2:13" ht="11.1" hidden="1" customHeight="1">
      <c r="B627" s="312" t="s">
        <v>395</v>
      </c>
      <c r="C627" s="311">
        <v>15</v>
      </c>
      <c r="D627" s="312" t="s">
        <v>70</v>
      </c>
      <c r="E627" s="311" t="s">
        <v>70</v>
      </c>
      <c r="F627" s="311" t="s">
        <v>450</v>
      </c>
      <c r="G627" s="311" t="s">
        <v>70</v>
      </c>
      <c r="H627" s="311" t="s">
        <v>70</v>
      </c>
      <c r="I627" s="311" t="s">
        <v>70</v>
      </c>
      <c r="J627" s="311" t="s">
        <v>70</v>
      </c>
      <c r="K627" s="311" t="s">
        <v>70</v>
      </c>
      <c r="L627" s="311" t="s">
        <v>70</v>
      </c>
      <c r="M627" s="311" t="s">
        <v>70</v>
      </c>
    </row>
    <row r="628" spans="2:13" ht="11.1" hidden="1" customHeight="1">
      <c r="B628" s="312" t="s">
        <v>644</v>
      </c>
      <c r="C628" s="311">
        <v>15</v>
      </c>
      <c r="D628" s="312" t="s">
        <v>70</v>
      </c>
      <c r="E628" s="311" t="s">
        <v>377</v>
      </c>
      <c r="F628" s="311" t="s">
        <v>434</v>
      </c>
      <c r="G628" s="311" t="s">
        <v>448</v>
      </c>
      <c r="H628" s="311" t="s">
        <v>396</v>
      </c>
      <c r="I628" s="311" t="s">
        <v>397</v>
      </c>
      <c r="J628" s="311" t="s">
        <v>398</v>
      </c>
      <c r="K628" s="311" t="s">
        <v>436</v>
      </c>
      <c r="L628" s="311" t="s">
        <v>70</v>
      </c>
      <c r="M628" s="311" t="s">
        <v>70</v>
      </c>
    </row>
    <row r="629" spans="2:13" ht="11.1" hidden="1" customHeight="1"/>
    <row r="630" spans="2:13" ht="33" hidden="1" customHeight="1">
      <c r="B630" s="465" t="s">
        <v>748</v>
      </c>
      <c r="C630" s="466" t="s">
        <v>191</v>
      </c>
      <c r="D630" s="466" t="s">
        <v>192</v>
      </c>
      <c r="E630" s="466" t="s">
        <v>193</v>
      </c>
    </row>
    <row r="631" spans="2:13" ht="11.1" hidden="1" customHeight="1">
      <c r="B631" s="467" t="s">
        <v>183</v>
      </c>
      <c r="C631" s="467">
        <v>31</v>
      </c>
      <c r="D631" s="467">
        <v>1530.8</v>
      </c>
      <c r="E631" s="467">
        <v>2.74</v>
      </c>
    </row>
    <row r="632" spans="2:13" ht="11.1" hidden="1" customHeight="1">
      <c r="B632" s="467" t="s">
        <v>189</v>
      </c>
      <c r="C632" s="467">
        <v>26.7</v>
      </c>
      <c r="D632" s="467">
        <v>1731.1</v>
      </c>
      <c r="E632" s="467">
        <v>2.74</v>
      </c>
    </row>
    <row r="633" spans="2:13" ht="11.1" hidden="1" customHeight="1">
      <c r="B633" s="467" t="s">
        <v>190</v>
      </c>
      <c r="C633" s="467">
        <v>29.1</v>
      </c>
      <c r="D633" s="467">
        <v>1731.1</v>
      </c>
      <c r="E633" s="467">
        <v>2.74</v>
      </c>
    </row>
    <row r="634" spans="2:13" ht="11.1" hidden="1" customHeight="1"/>
    <row r="635" spans="2:13" ht="11.1" hidden="1" customHeight="1">
      <c r="B635" s="330" t="s">
        <v>482</v>
      </c>
      <c r="C635" s="331" t="s">
        <v>513</v>
      </c>
    </row>
    <row r="636" spans="2:13" ht="11.1" hidden="1" customHeight="1">
      <c r="B636" s="330" t="s">
        <v>483</v>
      </c>
      <c r="C636" s="331" t="s">
        <v>514</v>
      </c>
    </row>
    <row r="637" spans="2:13" ht="11.1" hidden="1" customHeight="1">
      <c r="B637" s="464" t="s">
        <v>854</v>
      </c>
      <c r="C637" s="459" t="s">
        <v>3</v>
      </c>
    </row>
    <row r="638" spans="2:13" ht="11.1" hidden="1" customHeight="1">
      <c r="B638" s="458" t="s">
        <v>737</v>
      </c>
      <c r="C638" s="459" t="s">
        <v>722</v>
      </c>
    </row>
    <row r="639" spans="2:13" ht="11.1" hidden="1" customHeight="1">
      <c r="B639" s="464" t="s">
        <v>738</v>
      </c>
      <c r="C639" s="459" t="s">
        <v>4</v>
      </c>
    </row>
    <row r="640" spans="2:13" ht="11.1" hidden="1" customHeight="1">
      <c r="B640" s="458" t="s">
        <v>855</v>
      </c>
      <c r="C640" s="459" t="s">
        <v>722</v>
      </c>
    </row>
    <row r="641" spans="2:3" ht="11.1" hidden="1" customHeight="1">
      <c r="B641" s="458" t="s">
        <v>856</v>
      </c>
      <c r="C641" s="459" t="s">
        <v>722</v>
      </c>
    </row>
    <row r="642" spans="2:3" ht="11.1" hidden="1" customHeight="1">
      <c r="B642" s="464" t="s">
        <v>857</v>
      </c>
      <c r="C642" s="459" t="s">
        <v>522</v>
      </c>
    </row>
    <row r="643" spans="2:3" ht="11.1" hidden="1" customHeight="1">
      <c r="B643" s="464" t="s">
        <v>858</v>
      </c>
      <c r="C643" s="459" t="s">
        <v>522</v>
      </c>
    </row>
    <row r="644" spans="2:3" ht="11.1" hidden="1" customHeight="1">
      <c r="B644" s="458" t="s">
        <v>859</v>
      </c>
      <c r="C644" s="459" t="s">
        <v>522</v>
      </c>
    </row>
    <row r="645" spans="2:3" ht="11.1" hidden="1" customHeight="1">
      <c r="B645" s="458" t="s">
        <v>860</v>
      </c>
      <c r="C645" s="459" t="s">
        <v>515</v>
      </c>
    </row>
    <row r="646" spans="2:3" ht="11.1" hidden="1" customHeight="1">
      <c r="B646" s="458" t="s">
        <v>862</v>
      </c>
      <c r="C646" s="459" t="s">
        <v>522</v>
      </c>
    </row>
    <row r="647" spans="2:3" ht="11.1" hidden="1" customHeight="1">
      <c r="B647" s="458" t="s">
        <v>861</v>
      </c>
      <c r="C647" s="459" t="s">
        <v>522</v>
      </c>
    </row>
    <row r="648" spans="2:3" ht="11.1" hidden="1" customHeight="1">
      <c r="B648" s="458" t="s">
        <v>863</v>
      </c>
      <c r="C648" s="459" t="s">
        <v>522</v>
      </c>
    </row>
    <row r="649" spans="2:3" ht="11.1" hidden="1" customHeight="1">
      <c r="B649" s="458" t="s">
        <v>864</v>
      </c>
      <c r="C649" s="459" t="s">
        <v>522</v>
      </c>
    </row>
    <row r="650" spans="2:3" ht="11.1" hidden="1" customHeight="1">
      <c r="B650" s="458" t="s">
        <v>865</v>
      </c>
      <c r="C650" s="459" t="s">
        <v>522</v>
      </c>
    </row>
    <row r="651" spans="2:3" ht="11.1" hidden="1" customHeight="1">
      <c r="B651" s="464" t="s">
        <v>866</v>
      </c>
      <c r="C651" s="459" t="s">
        <v>522</v>
      </c>
    </row>
    <row r="652" spans="2:3" ht="11.1" hidden="1" customHeight="1">
      <c r="B652" s="464" t="s">
        <v>725</v>
      </c>
      <c r="C652" s="459" t="s">
        <v>522</v>
      </c>
    </row>
    <row r="653" spans="2:3" ht="11.1" hidden="1" customHeight="1">
      <c r="B653" s="464" t="s">
        <v>726</v>
      </c>
      <c r="C653" s="459" t="s">
        <v>522</v>
      </c>
    </row>
    <row r="654" spans="2:3" ht="11.1" hidden="1" customHeight="1">
      <c r="B654" s="464" t="s">
        <v>727</v>
      </c>
      <c r="C654" s="459" t="s">
        <v>723</v>
      </c>
    </row>
    <row r="655" spans="2:3" ht="11.1" hidden="1" customHeight="1">
      <c r="B655" s="464" t="s">
        <v>728</v>
      </c>
      <c r="C655" s="459" t="s">
        <v>724</v>
      </c>
    </row>
    <row r="656" spans="2:3" ht="11.1" hidden="1" customHeight="1">
      <c r="B656" s="464" t="s">
        <v>729</v>
      </c>
      <c r="C656" s="459" t="s">
        <v>522</v>
      </c>
    </row>
    <row r="657" spans="2:3" ht="11.1" hidden="1" customHeight="1">
      <c r="B657" s="464" t="s">
        <v>867</v>
      </c>
      <c r="C657" s="459" t="s">
        <v>522</v>
      </c>
    </row>
    <row r="658" spans="2:3" ht="11.1" hidden="1" customHeight="1">
      <c r="B658" s="464" t="s">
        <v>868</v>
      </c>
      <c r="C658" s="459" t="s">
        <v>522</v>
      </c>
    </row>
    <row r="659" spans="2:3" ht="11.1" hidden="1" customHeight="1">
      <c r="B659" s="464" t="s">
        <v>869</v>
      </c>
      <c r="C659" s="459" t="s">
        <v>522</v>
      </c>
    </row>
    <row r="660" spans="2:3" ht="11.1" hidden="1" customHeight="1">
      <c r="B660" s="464" t="s">
        <v>870</v>
      </c>
      <c r="C660" s="459" t="s">
        <v>723</v>
      </c>
    </row>
    <row r="661" spans="2:3" ht="11.1" hidden="1" customHeight="1">
      <c r="B661" s="464" t="s">
        <v>871</v>
      </c>
      <c r="C661" s="459" t="s">
        <v>724</v>
      </c>
    </row>
    <row r="662" spans="2:3" ht="11.1" hidden="1" customHeight="1">
      <c r="B662" s="464" t="s">
        <v>872</v>
      </c>
      <c r="C662" s="459" t="s">
        <v>522</v>
      </c>
    </row>
    <row r="663" spans="2:3" ht="11.1" hidden="1" customHeight="1">
      <c r="B663" s="480" t="s">
        <v>873</v>
      </c>
      <c r="C663" s="459" t="s">
        <v>522</v>
      </c>
    </row>
    <row r="664" spans="2:3" ht="11.1" hidden="1" customHeight="1">
      <c r="B664" s="464" t="s">
        <v>882</v>
      </c>
      <c r="C664" s="459" t="s">
        <v>522</v>
      </c>
    </row>
    <row r="665" spans="2:3" ht="11.1" hidden="1" customHeight="1">
      <c r="B665" s="464" t="s">
        <v>874</v>
      </c>
      <c r="C665" s="459" t="s">
        <v>876</v>
      </c>
    </row>
    <row r="666" spans="2:3" ht="11.1" hidden="1" customHeight="1">
      <c r="B666" s="464" t="s">
        <v>877</v>
      </c>
      <c r="C666" s="459" t="s">
        <v>875</v>
      </c>
    </row>
    <row r="667" spans="2:3" ht="11.1" hidden="1" customHeight="1">
      <c r="B667" s="464" t="s">
        <v>878</v>
      </c>
      <c r="C667" s="459" t="s">
        <v>876</v>
      </c>
    </row>
    <row r="668" spans="2:3" ht="11.1" hidden="1" customHeight="1">
      <c r="B668" s="464" t="s">
        <v>879</v>
      </c>
      <c r="C668" s="459" t="s">
        <v>876</v>
      </c>
    </row>
    <row r="669" spans="2:3" ht="11.1" hidden="1" customHeight="1">
      <c r="B669" s="464" t="s">
        <v>880</v>
      </c>
      <c r="C669" s="459" t="s">
        <v>876</v>
      </c>
    </row>
    <row r="670" spans="2:3" ht="11.1" hidden="1" customHeight="1">
      <c r="B670" s="464" t="s">
        <v>881</v>
      </c>
      <c r="C670" s="459" t="s">
        <v>664</v>
      </c>
    </row>
    <row r="671" spans="2:3" ht="11.1" hidden="1" customHeight="1">
      <c r="B671" s="464" t="s">
        <v>883</v>
      </c>
      <c r="C671" s="459" t="s">
        <v>522</v>
      </c>
    </row>
    <row r="672" spans="2:3" ht="11.1" hidden="1" customHeight="1">
      <c r="B672" s="464" t="s">
        <v>884</v>
      </c>
      <c r="C672" s="459" t="s">
        <v>522</v>
      </c>
    </row>
    <row r="673" spans="2:3" ht="11.1" hidden="1" customHeight="1">
      <c r="B673" s="464" t="s">
        <v>885</v>
      </c>
      <c r="C673" s="459" t="s">
        <v>876</v>
      </c>
    </row>
    <row r="674" spans="2:3" ht="11.1" hidden="1" customHeight="1">
      <c r="B674" s="464" t="s">
        <v>886</v>
      </c>
      <c r="C674" s="459" t="s">
        <v>875</v>
      </c>
    </row>
    <row r="675" spans="2:3" ht="11.1" hidden="1" customHeight="1">
      <c r="B675" s="464" t="s">
        <v>887</v>
      </c>
      <c r="C675" s="459" t="s">
        <v>876</v>
      </c>
    </row>
    <row r="676" spans="2:3" ht="11.1" hidden="1" customHeight="1">
      <c r="B676" s="464" t="s">
        <v>888</v>
      </c>
      <c r="C676" s="459" t="s">
        <v>876</v>
      </c>
    </row>
    <row r="677" spans="2:3" ht="11.1" hidden="1" customHeight="1">
      <c r="B677" s="464" t="s">
        <v>889</v>
      </c>
      <c r="C677" s="459" t="s">
        <v>876</v>
      </c>
    </row>
    <row r="678" spans="2:3" ht="11.1" hidden="1" customHeight="1">
      <c r="B678" s="464" t="s">
        <v>890</v>
      </c>
      <c r="C678" s="459" t="s">
        <v>664</v>
      </c>
    </row>
    <row r="679" spans="2:3" ht="11.1" hidden="1" customHeight="1">
      <c r="B679" s="464" t="s">
        <v>891</v>
      </c>
      <c r="C679" s="459" t="s">
        <v>523</v>
      </c>
    </row>
    <row r="680" spans="2:3" ht="11.1" hidden="1" customHeight="1">
      <c r="B680" s="464" t="s">
        <v>892</v>
      </c>
      <c r="C680" s="459" t="s">
        <v>515</v>
      </c>
    </row>
    <row r="681" spans="2:3" ht="11.1" hidden="1" customHeight="1">
      <c r="B681" s="464" t="s">
        <v>893</v>
      </c>
      <c r="C681" s="459" t="s">
        <v>515</v>
      </c>
    </row>
    <row r="682" spans="2:3" ht="11.1" hidden="1" customHeight="1">
      <c r="B682" s="464" t="s">
        <v>894</v>
      </c>
      <c r="C682" s="459" t="s">
        <v>515</v>
      </c>
    </row>
    <row r="683" spans="2:3" ht="11.1" hidden="1" customHeight="1">
      <c r="B683" s="464" t="s">
        <v>896</v>
      </c>
      <c r="C683" s="459" t="s">
        <v>522</v>
      </c>
    </row>
    <row r="684" spans="2:3" ht="11.1" hidden="1" customHeight="1">
      <c r="B684" s="464" t="s">
        <v>897</v>
      </c>
      <c r="C684" s="459" t="s">
        <v>522</v>
      </c>
    </row>
    <row r="685" spans="2:3" ht="11.1" hidden="1" customHeight="1">
      <c r="B685" s="464" t="s">
        <v>895</v>
      </c>
      <c r="C685" s="459" t="s">
        <v>523</v>
      </c>
    </row>
    <row r="686" spans="2:3" ht="11.1" hidden="1" customHeight="1">
      <c r="B686" s="464" t="s">
        <v>898</v>
      </c>
      <c r="C686" s="459" t="s">
        <v>523</v>
      </c>
    </row>
    <row r="687" spans="2:3" ht="11.1" hidden="1" customHeight="1">
      <c r="B687" s="464" t="s">
        <v>899</v>
      </c>
      <c r="C687" s="459" t="s">
        <v>515</v>
      </c>
    </row>
    <row r="688" spans="2:3" ht="11.1" hidden="1" customHeight="1">
      <c r="B688" s="464" t="s">
        <v>900</v>
      </c>
      <c r="C688" s="459" t="s">
        <v>515</v>
      </c>
    </row>
    <row r="689" spans="2:3" ht="11.1" hidden="1" customHeight="1">
      <c r="B689" s="464" t="s">
        <v>901</v>
      </c>
      <c r="C689" s="459" t="s">
        <v>515</v>
      </c>
    </row>
    <row r="690" spans="2:3" ht="11.1" hidden="1" customHeight="1">
      <c r="B690" s="464" t="s">
        <v>902</v>
      </c>
      <c r="C690" s="459" t="s">
        <v>522</v>
      </c>
    </row>
    <row r="691" spans="2:3" ht="11.1" hidden="1" customHeight="1">
      <c r="B691" s="464" t="s">
        <v>903</v>
      </c>
      <c r="C691" s="459" t="s">
        <v>522</v>
      </c>
    </row>
    <row r="692" spans="2:3" ht="11.1" hidden="1" customHeight="1">
      <c r="B692" s="464" t="s">
        <v>904</v>
      </c>
      <c r="C692" s="459" t="s">
        <v>515</v>
      </c>
    </row>
    <row r="693" spans="2:3" ht="11.1" hidden="1" customHeight="1">
      <c r="B693" s="464" t="s">
        <v>905</v>
      </c>
      <c r="C693" s="459" t="s">
        <v>515</v>
      </c>
    </row>
    <row r="694" spans="2:3" ht="11.1" hidden="1" customHeight="1">
      <c r="B694" s="464" t="s">
        <v>906</v>
      </c>
      <c r="C694" s="459" t="s">
        <v>515</v>
      </c>
    </row>
    <row r="695" spans="2:3" ht="11.1" hidden="1" customHeight="1">
      <c r="B695" s="464" t="s">
        <v>907</v>
      </c>
      <c r="C695" s="459" t="s">
        <v>522</v>
      </c>
    </row>
    <row r="696" spans="2:3" ht="11.1" hidden="1" customHeight="1">
      <c r="B696" s="464" t="s">
        <v>908</v>
      </c>
      <c r="C696" s="459" t="s">
        <v>522</v>
      </c>
    </row>
    <row r="697" spans="2:3" ht="11.1" hidden="1" customHeight="1">
      <c r="B697" s="464" t="s">
        <v>1041</v>
      </c>
      <c r="C697" s="459" t="s">
        <v>522</v>
      </c>
    </row>
    <row r="698" spans="2:3" ht="11.1" hidden="1" customHeight="1">
      <c r="B698" s="464" t="s">
        <v>730</v>
      </c>
      <c r="C698" s="459" t="s">
        <v>735</v>
      </c>
    </row>
    <row r="699" spans="2:3" ht="11.1" hidden="1" customHeight="1">
      <c r="B699" s="464" t="s">
        <v>731</v>
      </c>
      <c r="C699" s="459" t="s">
        <v>735</v>
      </c>
    </row>
    <row r="700" spans="2:3" ht="11.1" hidden="1" customHeight="1">
      <c r="B700" s="464" t="s">
        <v>732</v>
      </c>
      <c r="C700" s="459" t="s">
        <v>522</v>
      </c>
    </row>
    <row r="701" spans="2:3" ht="11.1" hidden="1" customHeight="1">
      <c r="B701" s="464" t="s">
        <v>741</v>
      </c>
      <c r="C701" s="459" t="s">
        <v>735</v>
      </c>
    </row>
    <row r="702" spans="2:3" ht="11.1" hidden="1" customHeight="1">
      <c r="B702" s="464" t="s">
        <v>733</v>
      </c>
      <c r="C702" s="459" t="s">
        <v>736</v>
      </c>
    </row>
    <row r="703" spans="2:3" ht="11.1" hidden="1" customHeight="1">
      <c r="B703" s="464" t="s">
        <v>734</v>
      </c>
      <c r="C703" s="459" t="s">
        <v>736</v>
      </c>
    </row>
    <row r="704" spans="2:3" ht="11.1" hidden="1" customHeight="1">
      <c r="B704" s="464" t="s">
        <v>742</v>
      </c>
      <c r="C704" s="459" t="s">
        <v>735</v>
      </c>
    </row>
    <row r="705" spans="2:3" ht="11.1" hidden="1" customHeight="1">
      <c r="B705" s="464" t="s">
        <v>743</v>
      </c>
      <c r="C705" s="459" t="s">
        <v>735</v>
      </c>
    </row>
    <row r="706" spans="2:3" ht="11.1" hidden="1" customHeight="1">
      <c r="B706" s="464" t="s">
        <v>744</v>
      </c>
      <c r="C706" s="459" t="s">
        <v>522</v>
      </c>
    </row>
    <row r="707" spans="2:3" ht="11.1" hidden="1" customHeight="1">
      <c r="B707" s="464" t="s">
        <v>745</v>
      </c>
      <c r="C707" s="459" t="s">
        <v>735</v>
      </c>
    </row>
    <row r="708" spans="2:3" ht="11.1" hidden="1" customHeight="1">
      <c r="B708" s="464" t="s">
        <v>746</v>
      </c>
      <c r="C708" s="459" t="s">
        <v>736</v>
      </c>
    </row>
    <row r="709" spans="2:3" ht="11.1" hidden="1" customHeight="1">
      <c r="B709" s="464" t="s">
        <v>747</v>
      </c>
      <c r="C709" s="459" t="s">
        <v>736</v>
      </c>
    </row>
    <row r="710" spans="2:3" ht="11.1" hidden="1" customHeight="1">
      <c r="B710" s="464" t="s">
        <v>909</v>
      </c>
      <c r="C710" s="459" t="s">
        <v>735</v>
      </c>
    </row>
    <row r="711" spans="2:3" ht="11.1" hidden="1" customHeight="1">
      <c r="B711" s="464" t="s">
        <v>910</v>
      </c>
      <c r="C711" s="459" t="s">
        <v>735</v>
      </c>
    </row>
    <row r="712" spans="2:3" ht="11.1" hidden="1" customHeight="1">
      <c r="B712" s="464" t="s">
        <v>911</v>
      </c>
      <c r="C712" s="459" t="s">
        <v>735</v>
      </c>
    </row>
    <row r="713" spans="2:3" ht="11.1" hidden="1" customHeight="1">
      <c r="B713" s="464" t="s">
        <v>912</v>
      </c>
      <c r="C713" s="459" t="s">
        <v>735</v>
      </c>
    </row>
    <row r="714" spans="2:3" ht="11.1" hidden="1" customHeight="1">
      <c r="B714" s="464" t="s">
        <v>913</v>
      </c>
      <c r="C714" s="459" t="s">
        <v>735</v>
      </c>
    </row>
    <row r="715" spans="2:3" ht="11.1" hidden="1" customHeight="1">
      <c r="B715" s="464" t="s">
        <v>914</v>
      </c>
      <c r="C715" s="459" t="s">
        <v>735</v>
      </c>
    </row>
    <row r="716" spans="2:3" ht="11.1" hidden="1" customHeight="1">
      <c r="B716" s="464" t="s">
        <v>915</v>
      </c>
      <c r="C716" s="459" t="s">
        <v>522</v>
      </c>
    </row>
    <row r="717" spans="2:3" ht="11.1" hidden="1" customHeight="1">
      <c r="B717" s="464" t="s">
        <v>916</v>
      </c>
      <c r="C717" s="459" t="s">
        <v>522</v>
      </c>
    </row>
    <row r="718" spans="2:3" ht="11.1" hidden="1" customHeight="1">
      <c r="B718" s="464" t="s">
        <v>917</v>
      </c>
      <c r="C718" s="459" t="s">
        <v>735</v>
      </c>
    </row>
    <row r="719" spans="2:3" ht="11.1" hidden="1" customHeight="1">
      <c r="B719" s="464" t="s">
        <v>918</v>
      </c>
      <c r="C719" s="459" t="s">
        <v>735</v>
      </c>
    </row>
    <row r="720" spans="2:3" ht="11.1" hidden="1" customHeight="1">
      <c r="B720" s="464" t="s">
        <v>919</v>
      </c>
      <c r="C720" s="459" t="s">
        <v>736</v>
      </c>
    </row>
    <row r="721" spans="2:3" ht="11.1" hidden="1" customHeight="1">
      <c r="B721" s="464" t="s">
        <v>920</v>
      </c>
      <c r="C721" s="459" t="s">
        <v>735</v>
      </c>
    </row>
    <row r="722" spans="2:3" ht="11.1" hidden="1" customHeight="1">
      <c r="B722" s="464" t="s">
        <v>921</v>
      </c>
      <c r="C722" s="459" t="s">
        <v>735</v>
      </c>
    </row>
    <row r="723" spans="2:3" ht="11.1" hidden="1" customHeight="1">
      <c r="B723" s="464" t="s">
        <v>922</v>
      </c>
      <c r="C723" s="459" t="s">
        <v>735</v>
      </c>
    </row>
    <row r="724" spans="2:3" ht="11.1" hidden="1" customHeight="1">
      <c r="B724" s="464" t="s">
        <v>923</v>
      </c>
      <c r="C724" s="459" t="s">
        <v>735</v>
      </c>
    </row>
    <row r="725" spans="2:3" ht="11.1" hidden="1" customHeight="1">
      <c r="B725" s="464" t="s">
        <v>924</v>
      </c>
      <c r="C725" s="459" t="s">
        <v>735</v>
      </c>
    </row>
    <row r="726" spans="2:3" ht="11.1" hidden="1" customHeight="1">
      <c r="B726" s="464" t="s">
        <v>925</v>
      </c>
      <c r="C726" s="459" t="s">
        <v>735</v>
      </c>
    </row>
    <row r="727" spans="2:3" ht="11.1" hidden="1" customHeight="1">
      <c r="B727" s="464" t="s">
        <v>926</v>
      </c>
      <c r="C727" s="459" t="s">
        <v>522</v>
      </c>
    </row>
    <row r="728" spans="2:3" ht="11.1" hidden="1" customHeight="1">
      <c r="B728" s="464" t="s">
        <v>927</v>
      </c>
      <c r="C728" s="459" t="s">
        <v>522</v>
      </c>
    </row>
    <row r="729" spans="2:3" ht="11.1" hidden="1" customHeight="1">
      <c r="B729" s="464" t="s">
        <v>928</v>
      </c>
      <c r="C729" s="459" t="s">
        <v>735</v>
      </c>
    </row>
    <row r="730" spans="2:3" ht="11.1" hidden="1" customHeight="1">
      <c r="B730" s="464" t="s">
        <v>929</v>
      </c>
      <c r="C730" s="459" t="s">
        <v>735</v>
      </c>
    </row>
    <row r="731" spans="2:3" ht="11.1" hidden="1" customHeight="1">
      <c r="B731" s="464" t="s">
        <v>930</v>
      </c>
      <c r="C731" s="459" t="s">
        <v>736</v>
      </c>
    </row>
    <row r="732" spans="2:3" ht="11.1" hidden="1" customHeight="1">
      <c r="B732" s="464" t="s">
        <v>931</v>
      </c>
      <c r="C732" s="459" t="s">
        <v>735</v>
      </c>
    </row>
    <row r="733" spans="2:3" ht="11.1" hidden="1" customHeight="1">
      <c r="B733" s="464" t="s">
        <v>932</v>
      </c>
      <c r="C733" s="459" t="s">
        <v>735</v>
      </c>
    </row>
    <row r="734" spans="2:3" ht="11.1" hidden="1" customHeight="1">
      <c r="B734" s="464" t="s">
        <v>933</v>
      </c>
      <c r="C734" s="459" t="s">
        <v>522</v>
      </c>
    </row>
    <row r="735" spans="2:3" ht="11.1" hidden="1" customHeight="1">
      <c r="B735" s="464" t="s">
        <v>934</v>
      </c>
      <c r="C735" s="459" t="s">
        <v>522</v>
      </c>
    </row>
    <row r="736" spans="2:3" ht="11.1" hidden="1" customHeight="1">
      <c r="B736" s="464" t="s">
        <v>935</v>
      </c>
      <c r="C736" s="459" t="s">
        <v>736</v>
      </c>
    </row>
    <row r="737" spans="2:3" ht="11.1" hidden="1" customHeight="1">
      <c r="B737" s="464" t="s">
        <v>943</v>
      </c>
      <c r="C737" s="459" t="s">
        <v>522</v>
      </c>
    </row>
    <row r="738" spans="2:3" ht="11.1" hidden="1" customHeight="1">
      <c r="B738" s="464" t="s">
        <v>936</v>
      </c>
      <c r="C738" s="459" t="s">
        <v>515</v>
      </c>
    </row>
    <row r="739" spans="2:3" ht="11.1" hidden="1" customHeight="1">
      <c r="B739" s="464" t="s">
        <v>937</v>
      </c>
      <c r="C739" s="459" t="s">
        <v>515</v>
      </c>
    </row>
    <row r="740" spans="2:3" ht="11.1" hidden="1" customHeight="1">
      <c r="B740" s="464" t="s">
        <v>938</v>
      </c>
      <c r="C740" s="459" t="s">
        <v>939</v>
      </c>
    </row>
    <row r="741" spans="2:3" ht="11.1" hidden="1" customHeight="1">
      <c r="B741" s="464" t="s">
        <v>940</v>
      </c>
      <c r="C741" s="459" t="s">
        <v>722</v>
      </c>
    </row>
    <row r="742" spans="2:3" ht="11.1" hidden="1" customHeight="1">
      <c r="B742" s="464" t="s">
        <v>941</v>
      </c>
      <c r="C742" s="459" t="s">
        <v>722</v>
      </c>
    </row>
    <row r="743" spans="2:3" ht="11.1" hidden="1" customHeight="1">
      <c r="B743" s="464" t="s">
        <v>942</v>
      </c>
      <c r="C743" s="459" t="s">
        <v>736</v>
      </c>
    </row>
    <row r="744" spans="2:3" ht="11.1" hidden="1" customHeight="1">
      <c r="B744" s="464" t="s">
        <v>944</v>
      </c>
      <c r="C744" s="459" t="s">
        <v>522</v>
      </c>
    </row>
    <row r="745" spans="2:3" ht="11.1" hidden="1" customHeight="1">
      <c r="B745" s="464" t="s">
        <v>945</v>
      </c>
      <c r="C745" s="459" t="s">
        <v>515</v>
      </c>
    </row>
    <row r="746" spans="2:3" ht="11.1" hidden="1" customHeight="1">
      <c r="B746" s="464" t="s">
        <v>946</v>
      </c>
      <c r="C746" s="459" t="s">
        <v>515</v>
      </c>
    </row>
    <row r="747" spans="2:3" ht="11.1" hidden="1" customHeight="1">
      <c r="B747" s="464" t="s">
        <v>947</v>
      </c>
      <c r="C747" s="459" t="s">
        <v>722</v>
      </c>
    </row>
    <row r="748" spans="2:3" ht="11.1" hidden="1" customHeight="1">
      <c r="B748" s="464" t="s">
        <v>948</v>
      </c>
      <c r="C748" s="459" t="s">
        <v>722</v>
      </c>
    </row>
    <row r="749" spans="2:3" ht="11.1" hidden="1" customHeight="1">
      <c r="B749" s="464" t="s">
        <v>949</v>
      </c>
      <c r="C749" s="459" t="s">
        <v>736</v>
      </c>
    </row>
    <row r="750" spans="2:3" ht="11.1" hidden="1" customHeight="1">
      <c r="B750" s="464" t="s">
        <v>950</v>
      </c>
      <c r="C750" s="459" t="s">
        <v>951</v>
      </c>
    </row>
    <row r="751" spans="2:3" ht="11.1" hidden="1" customHeight="1">
      <c r="B751" s="464" t="s">
        <v>952</v>
      </c>
      <c r="C751" s="459" t="s">
        <v>954</v>
      </c>
    </row>
    <row r="752" spans="2:3" ht="11.1" hidden="1" customHeight="1">
      <c r="B752" s="464" t="s">
        <v>953</v>
      </c>
      <c r="C752" s="459" t="s">
        <v>955</v>
      </c>
    </row>
    <row r="753" spans="2:3" ht="11.1" hidden="1" customHeight="1">
      <c r="B753" s="464" t="s">
        <v>956</v>
      </c>
      <c r="C753" s="459" t="s">
        <v>522</v>
      </c>
    </row>
    <row r="754" spans="2:3" ht="11.1" hidden="1" customHeight="1">
      <c r="B754" s="464" t="s">
        <v>957</v>
      </c>
      <c r="C754" s="459" t="s">
        <v>515</v>
      </c>
    </row>
    <row r="755" spans="2:3" ht="11.1" hidden="1" customHeight="1">
      <c r="B755" s="464" t="s">
        <v>958</v>
      </c>
      <c r="C755" s="459" t="s">
        <v>951</v>
      </c>
    </row>
    <row r="756" spans="2:3" ht="11.1" hidden="1" customHeight="1">
      <c r="B756" s="464" t="s">
        <v>959</v>
      </c>
      <c r="C756" s="459" t="s">
        <v>722</v>
      </c>
    </row>
    <row r="757" spans="2:3" ht="11.1" hidden="1" customHeight="1">
      <c r="B757" s="464" t="s">
        <v>739</v>
      </c>
      <c r="C757" s="459" t="s">
        <v>722</v>
      </c>
    </row>
    <row r="758" spans="2:3" ht="11.1" hidden="1" customHeight="1">
      <c r="B758" s="464" t="s">
        <v>740</v>
      </c>
      <c r="C758" s="459" t="s">
        <v>522</v>
      </c>
    </row>
    <row r="759" spans="2:3" ht="11.1" hidden="1" customHeight="1">
      <c r="B759" s="464" t="s">
        <v>755</v>
      </c>
      <c r="C759" s="459" t="s">
        <v>722</v>
      </c>
    </row>
    <row r="760" spans="2:3" ht="11.1" hidden="1" customHeight="1">
      <c r="B760" s="464" t="s">
        <v>754</v>
      </c>
      <c r="C760" s="459" t="s">
        <v>522</v>
      </c>
    </row>
    <row r="761" spans="2:3" ht="11.1" hidden="1" customHeight="1">
      <c r="B761" s="464" t="s">
        <v>960</v>
      </c>
      <c r="C761" s="459" t="s">
        <v>722</v>
      </c>
    </row>
    <row r="762" spans="2:3" ht="11.1" hidden="1" customHeight="1">
      <c r="B762" s="464" t="s">
        <v>961</v>
      </c>
      <c r="C762" s="459" t="s">
        <v>522</v>
      </c>
    </row>
    <row r="763" spans="2:3" ht="11.1" hidden="1" customHeight="1">
      <c r="B763" s="464" t="s">
        <v>962</v>
      </c>
      <c r="C763" s="459" t="s">
        <v>722</v>
      </c>
    </row>
    <row r="764" spans="2:3" ht="11.1" hidden="1" customHeight="1">
      <c r="B764" s="464" t="s">
        <v>963</v>
      </c>
      <c r="C764" s="459" t="s">
        <v>522</v>
      </c>
    </row>
    <row r="765" spans="2:3" ht="11.1" hidden="1" customHeight="1">
      <c r="B765" s="464" t="s">
        <v>964</v>
      </c>
      <c r="C765" s="459" t="s">
        <v>722</v>
      </c>
    </row>
    <row r="766" spans="2:3" ht="11.1" hidden="1" customHeight="1">
      <c r="B766" s="464" t="s">
        <v>965</v>
      </c>
      <c r="C766" s="459" t="s">
        <v>722</v>
      </c>
    </row>
    <row r="767" spans="2:3" ht="11.1" hidden="1" customHeight="1">
      <c r="B767" s="464" t="s">
        <v>966</v>
      </c>
      <c r="C767" s="459" t="s">
        <v>522</v>
      </c>
    </row>
    <row r="768" spans="2:3" ht="11.1" hidden="1" customHeight="1">
      <c r="B768" s="464" t="s">
        <v>967</v>
      </c>
      <c r="C768" s="459" t="s">
        <v>722</v>
      </c>
    </row>
    <row r="769" spans="2:3" ht="11.1" hidden="1" customHeight="1">
      <c r="B769" s="464" t="s">
        <v>968</v>
      </c>
      <c r="C769" s="459" t="s">
        <v>969</v>
      </c>
    </row>
    <row r="770" spans="2:3" ht="11.1" hidden="1" customHeight="1">
      <c r="B770" s="464" t="s">
        <v>970</v>
      </c>
      <c r="C770" s="459" t="s">
        <v>722</v>
      </c>
    </row>
    <row r="771" spans="2:3" ht="11.1" hidden="1" customHeight="1">
      <c r="B771" s="464" t="s">
        <v>971</v>
      </c>
      <c r="C771" s="459" t="s">
        <v>969</v>
      </c>
    </row>
    <row r="772" spans="2:3" ht="11.1" hidden="1" customHeight="1">
      <c r="B772" s="464" t="s">
        <v>972</v>
      </c>
      <c r="C772" s="459" t="s">
        <v>722</v>
      </c>
    </row>
    <row r="773" spans="2:3" ht="11.1" hidden="1" customHeight="1">
      <c r="B773" s="464" t="s">
        <v>973</v>
      </c>
      <c r="C773" s="459" t="s">
        <v>969</v>
      </c>
    </row>
    <row r="774" spans="2:3" ht="11.1" hidden="1" customHeight="1">
      <c r="B774" s="464" t="s">
        <v>974</v>
      </c>
      <c r="C774" s="459" t="s">
        <v>515</v>
      </c>
    </row>
    <row r="775" spans="2:3" ht="11.1" hidden="1" customHeight="1">
      <c r="B775" s="464" t="s">
        <v>975</v>
      </c>
      <c r="C775" s="459" t="s">
        <v>976</v>
      </c>
    </row>
    <row r="776" spans="2:3" ht="11.1" hidden="1" customHeight="1">
      <c r="B776" s="464" t="s">
        <v>977</v>
      </c>
      <c r="C776" s="459" t="s">
        <v>939</v>
      </c>
    </row>
    <row r="777" spans="2:3" ht="11.1" hidden="1" customHeight="1">
      <c r="B777" s="464" t="s">
        <v>978</v>
      </c>
      <c r="C777" s="459" t="s">
        <v>976</v>
      </c>
    </row>
    <row r="778" spans="2:3" ht="11.1" hidden="1" customHeight="1">
      <c r="B778" s="464" t="s">
        <v>979</v>
      </c>
      <c r="C778" s="459" t="s">
        <v>939</v>
      </c>
    </row>
    <row r="779" spans="2:3" ht="11.1" hidden="1" customHeight="1">
      <c r="B779" s="464" t="s">
        <v>980</v>
      </c>
      <c r="C779" s="459" t="s">
        <v>522</v>
      </c>
    </row>
    <row r="780" spans="2:3" ht="11.1" hidden="1" customHeight="1">
      <c r="B780" s="464" t="s">
        <v>981</v>
      </c>
      <c r="C780" s="459" t="s">
        <v>976</v>
      </c>
    </row>
    <row r="781" spans="2:3" ht="11.1" hidden="1" customHeight="1">
      <c r="B781" s="464" t="s">
        <v>982</v>
      </c>
      <c r="C781" s="459" t="s">
        <v>515</v>
      </c>
    </row>
    <row r="782" spans="2:3" ht="11.1" hidden="1" customHeight="1">
      <c r="B782" s="464" t="s">
        <v>983</v>
      </c>
      <c r="C782" s="459" t="s">
        <v>939</v>
      </c>
    </row>
    <row r="783" spans="2:3" ht="11.1" hidden="1" customHeight="1">
      <c r="B783" s="464" t="s">
        <v>984</v>
      </c>
      <c r="C783" s="459" t="s">
        <v>3</v>
      </c>
    </row>
    <row r="784" spans="2:3" ht="11.1" hidden="1" customHeight="1">
      <c r="B784" s="464" t="s">
        <v>985</v>
      </c>
      <c r="C784" s="459" t="s">
        <v>515</v>
      </c>
    </row>
    <row r="785" spans="2:3" ht="11.1" hidden="1" customHeight="1">
      <c r="B785" s="464" t="s">
        <v>986</v>
      </c>
      <c r="C785" s="459" t="s">
        <v>976</v>
      </c>
    </row>
    <row r="786" spans="2:3" ht="11.1" hidden="1" customHeight="1">
      <c r="B786" s="464" t="s">
        <v>987</v>
      </c>
      <c r="C786" s="459" t="s">
        <v>939</v>
      </c>
    </row>
    <row r="787" spans="2:3" ht="11.1" hidden="1" customHeight="1">
      <c r="B787" s="464" t="s">
        <v>988</v>
      </c>
      <c r="C787" s="459" t="s">
        <v>976</v>
      </c>
    </row>
    <row r="788" spans="2:3" ht="11.1" hidden="1" customHeight="1">
      <c r="B788" s="464" t="s">
        <v>989</v>
      </c>
      <c r="C788" s="459" t="s">
        <v>939</v>
      </c>
    </row>
    <row r="789" spans="2:3" ht="11.1" hidden="1" customHeight="1">
      <c r="B789" s="464" t="s">
        <v>990</v>
      </c>
      <c r="C789" s="459" t="s">
        <v>522</v>
      </c>
    </row>
    <row r="790" spans="2:3" ht="11.1" hidden="1" customHeight="1">
      <c r="B790" s="464" t="s">
        <v>991</v>
      </c>
      <c r="C790" s="459" t="s">
        <v>976</v>
      </c>
    </row>
    <row r="791" spans="2:3" ht="11.1" hidden="1" customHeight="1">
      <c r="B791" s="464" t="s">
        <v>992</v>
      </c>
      <c r="C791" s="459" t="s">
        <v>515</v>
      </c>
    </row>
    <row r="792" spans="2:3" ht="11.1" hidden="1" customHeight="1">
      <c r="B792" s="464" t="s">
        <v>993</v>
      </c>
      <c r="C792" s="459" t="s">
        <v>939</v>
      </c>
    </row>
    <row r="793" spans="2:3" ht="11.1" hidden="1" customHeight="1">
      <c r="B793" s="464" t="s">
        <v>994</v>
      </c>
      <c r="C793" s="459" t="s">
        <v>3</v>
      </c>
    </row>
    <row r="794" spans="2:3" ht="11.1" hidden="1" customHeight="1">
      <c r="B794" s="464" t="s">
        <v>995</v>
      </c>
      <c r="C794" s="459" t="s">
        <v>515</v>
      </c>
    </row>
    <row r="795" spans="2:3" ht="11.1" hidden="1" customHeight="1">
      <c r="B795" s="464" t="s">
        <v>996</v>
      </c>
      <c r="C795" s="459" t="s">
        <v>976</v>
      </c>
    </row>
    <row r="796" spans="2:3" ht="11.1" hidden="1" customHeight="1">
      <c r="B796" s="464" t="s">
        <v>997</v>
      </c>
      <c r="C796" s="459" t="s">
        <v>939</v>
      </c>
    </row>
    <row r="797" spans="2:3" ht="11.1" hidden="1" customHeight="1">
      <c r="B797" s="464" t="s">
        <v>998</v>
      </c>
      <c r="C797" s="459" t="s">
        <v>3</v>
      </c>
    </row>
    <row r="798" spans="2:3" ht="11.1" hidden="1" customHeight="1">
      <c r="B798" s="464" t="s">
        <v>1000</v>
      </c>
      <c r="C798" s="459" t="s">
        <v>976</v>
      </c>
    </row>
    <row r="799" spans="2:3" ht="11.1" hidden="1" customHeight="1">
      <c r="B799" s="464" t="s">
        <v>999</v>
      </c>
      <c r="C799" s="459" t="s">
        <v>3</v>
      </c>
    </row>
    <row r="800" spans="2:3" ht="11.1" hidden="1" customHeight="1">
      <c r="B800" s="330" t="s">
        <v>721</v>
      </c>
      <c r="C800" s="331" t="s">
        <v>513</v>
      </c>
    </row>
    <row r="801" spans="2:3" ht="11.1" hidden="1" customHeight="1">
      <c r="B801" s="330" t="s">
        <v>484</v>
      </c>
      <c r="C801" s="331" t="s">
        <v>513</v>
      </c>
    </row>
    <row r="802" spans="2:3" ht="11.1" hidden="1" customHeight="1">
      <c r="B802" s="330" t="s">
        <v>634</v>
      </c>
      <c r="C802" s="331" t="s">
        <v>513</v>
      </c>
    </row>
    <row r="803" spans="2:3" ht="11.1" hidden="1" customHeight="1">
      <c r="B803" s="330" t="s">
        <v>635</v>
      </c>
      <c r="C803" s="331" t="s">
        <v>513</v>
      </c>
    </row>
    <row r="804" spans="2:3" ht="11.1" hidden="1" customHeight="1">
      <c r="B804" s="330" t="s">
        <v>485</v>
      </c>
      <c r="C804" s="331" t="s">
        <v>515</v>
      </c>
    </row>
    <row r="805" spans="2:3" ht="11.1" hidden="1" customHeight="1">
      <c r="B805" s="330" t="s">
        <v>486</v>
      </c>
      <c r="C805" s="331" t="s">
        <v>516</v>
      </c>
    </row>
    <row r="806" spans="2:3" ht="11.1" hidden="1" customHeight="1">
      <c r="B806" s="330" t="s">
        <v>487</v>
      </c>
      <c r="C806" s="331" t="s">
        <v>517</v>
      </c>
    </row>
    <row r="807" spans="2:3" ht="11.1" hidden="1" customHeight="1">
      <c r="B807" s="330" t="s">
        <v>488</v>
      </c>
      <c r="C807" s="331" t="s">
        <v>516</v>
      </c>
    </row>
    <row r="808" spans="2:3" ht="11.1" hidden="1" customHeight="1">
      <c r="B808" s="330" t="s">
        <v>489</v>
      </c>
      <c r="C808" s="331" t="s">
        <v>518</v>
      </c>
    </row>
    <row r="809" spans="2:3" ht="11.1" hidden="1" customHeight="1">
      <c r="B809" s="330" t="s">
        <v>490</v>
      </c>
      <c r="C809" s="331" t="s">
        <v>518</v>
      </c>
    </row>
    <row r="810" spans="2:3" ht="11.1" hidden="1" customHeight="1">
      <c r="B810" s="330" t="s">
        <v>491</v>
      </c>
      <c r="C810" s="331" t="s">
        <v>513</v>
      </c>
    </row>
    <row r="811" spans="2:3" ht="11.1" hidden="1" customHeight="1">
      <c r="B811" s="330" t="s">
        <v>492</v>
      </c>
      <c r="C811" s="331" t="s">
        <v>519</v>
      </c>
    </row>
    <row r="812" spans="2:3" ht="11.1" hidden="1" customHeight="1">
      <c r="B812" s="330" t="s">
        <v>493</v>
      </c>
      <c r="C812" s="331" t="s">
        <v>520</v>
      </c>
    </row>
    <row r="813" spans="2:3" ht="11.1" hidden="1" customHeight="1">
      <c r="B813" s="330" t="s">
        <v>636</v>
      </c>
      <c r="C813" s="331" t="s">
        <v>513</v>
      </c>
    </row>
    <row r="814" spans="2:3" ht="11.1" hidden="1" customHeight="1">
      <c r="B814" s="330" t="s">
        <v>637</v>
      </c>
      <c r="C814" s="331" t="s">
        <v>518</v>
      </c>
    </row>
    <row r="815" spans="2:3" ht="11.1" hidden="1" customHeight="1">
      <c r="B815" s="330" t="s">
        <v>657</v>
      </c>
      <c r="C815" s="331" t="s">
        <v>513</v>
      </c>
    </row>
    <row r="816" spans="2:3" ht="11.1" hidden="1" customHeight="1">
      <c r="B816" s="330" t="s">
        <v>658</v>
      </c>
      <c r="C816" s="331" t="s">
        <v>516</v>
      </c>
    </row>
    <row r="817" spans="2:3" ht="11.1" hidden="1" customHeight="1">
      <c r="B817" s="330" t="s">
        <v>659</v>
      </c>
      <c r="C817" s="331" t="s">
        <v>518</v>
      </c>
    </row>
    <row r="818" spans="2:3" ht="11.1" hidden="1" customHeight="1">
      <c r="B818" s="330" t="s">
        <v>660</v>
      </c>
      <c r="C818" s="331" t="s">
        <v>519</v>
      </c>
    </row>
    <row r="819" spans="2:3" ht="11.1" hidden="1" customHeight="1">
      <c r="B819" s="330" t="s">
        <v>661</v>
      </c>
      <c r="C819" s="331" t="s">
        <v>520</v>
      </c>
    </row>
    <row r="820" spans="2:3" ht="11.1" hidden="1" customHeight="1">
      <c r="B820" s="330" t="s">
        <v>494</v>
      </c>
      <c r="C820" s="331" t="s">
        <v>521</v>
      </c>
    </row>
    <row r="821" spans="2:3" ht="11.1" hidden="1" customHeight="1">
      <c r="B821" s="330" t="s">
        <v>495</v>
      </c>
      <c r="C821" s="331" t="s">
        <v>519</v>
      </c>
    </row>
    <row r="822" spans="2:3" ht="11.1" hidden="1" customHeight="1">
      <c r="B822" s="330" t="s">
        <v>496</v>
      </c>
      <c r="C822" s="331" t="s">
        <v>521</v>
      </c>
    </row>
    <row r="823" spans="2:3" ht="11.1" hidden="1" customHeight="1">
      <c r="B823" s="330" t="s">
        <v>497</v>
      </c>
      <c r="C823" s="331" t="s">
        <v>519</v>
      </c>
    </row>
    <row r="824" spans="2:3" ht="11.1" hidden="1" customHeight="1">
      <c r="B824" s="330" t="s">
        <v>663</v>
      </c>
      <c r="C824" s="331" t="s">
        <v>664</v>
      </c>
    </row>
    <row r="825" spans="2:3" ht="11.1" hidden="1" customHeight="1">
      <c r="B825" s="330" t="s">
        <v>498</v>
      </c>
      <c r="C825" s="331" t="s">
        <v>522</v>
      </c>
    </row>
    <row r="826" spans="2:3" ht="11.1" hidden="1" customHeight="1">
      <c r="B826" s="330" t="s">
        <v>499</v>
      </c>
      <c r="C826" s="331" t="s">
        <v>522</v>
      </c>
    </row>
    <row r="827" spans="2:3" ht="11.1" hidden="1" customHeight="1">
      <c r="B827" s="330" t="s">
        <v>500</v>
      </c>
      <c r="C827" s="331" t="s">
        <v>513</v>
      </c>
    </row>
    <row r="828" spans="2:3" ht="11.1" hidden="1" customHeight="1">
      <c r="B828" s="330" t="s">
        <v>592</v>
      </c>
      <c r="C828" s="331" t="s">
        <v>523</v>
      </c>
    </row>
    <row r="829" spans="2:3" ht="11.1" hidden="1" customHeight="1">
      <c r="B829" s="330" t="s">
        <v>593</v>
      </c>
      <c r="C829" s="331" t="s">
        <v>513</v>
      </c>
    </row>
    <row r="830" spans="2:3" ht="11.1" hidden="1" customHeight="1">
      <c r="B830" s="330" t="s">
        <v>640</v>
      </c>
      <c r="C830" s="331" t="s">
        <v>523</v>
      </c>
    </row>
    <row r="831" spans="2:3" ht="11.1" hidden="1" customHeight="1">
      <c r="B831" s="330" t="s">
        <v>641</v>
      </c>
      <c r="C831" s="331" t="s">
        <v>513</v>
      </c>
    </row>
    <row r="832" spans="2:3" ht="11.1" hidden="1" customHeight="1">
      <c r="B832" s="330" t="s">
        <v>501</v>
      </c>
      <c r="C832" s="331" t="s">
        <v>524</v>
      </c>
    </row>
    <row r="833" spans="2:3" ht="11.1" hidden="1" customHeight="1">
      <c r="B833" s="330" t="s">
        <v>502</v>
      </c>
      <c r="C833" s="331" t="s">
        <v>524</v>
      </c>
    </row>
    <row r="834" spans="2:3" ht="11.1" hidden="1" customHeight="1">
      <c r="B834" s="330" t="s">
        <v>503</v>
      </c>
      <c r="C834" s="331" t="s">
        <v>513</v>
      </c>
    </row>
    <row r="835" spans="2:3" ht="11.1" hidden="1" customHeight="1">
      <c r="B835" s="330" t="s">
        <v>653</v>
      </c>
      <c r="C835" s="331" t="s">
        <v>525</v>
      </c>
    </row>
    <row r="836" spans="2:3" ht="11.1" hidden="1" customHeight="1">
      <c r="B836" s="330" t="s">
        <v>643</v>
      </c>
      <c r="C836" s="331" t="s">
        <v>524</v>
      </c>
    </row>
    <row r="837" spans="2:3" ht="11.1" hidden="1" customHeight="1">
      <c r="B837" s="330" t="s">
        <v>504</v>
      </c>
      <c r="C837" s="331" t="s">
        <v>521</v>
      </c>
    </row>
    <row r="838" spans="2:3" ht="11.1" hidden="1" customHeight="1">
      <c r="B838" s="330" t="s">
        <v>505</v>
      </c>
      <c r="C838" s="331" t="s">
        <v>525</v>
      </c>
    </row>
    <row r="839" spans="2:3" ht="11.1" hidden="1" customHeight="1">
      <c r="B839" s="330" t="s">
        <v>506</v>
      </c>
      <c r="C839" s="331" t="s">
        <v>525</v>
      </c>
    </row>
    <row r="840" spans="2:3" ht="11.1" hidden="1" customHeight="1">
      <c r="B840" s="330" t="s">
        <v>507</v>
      </c>
      <c r="C840" s="331" t="s">
        <v>526</v>
      </c>
    </row>
    <row r="841" spans="2:3" ht="11.1" hidden="1" customHeight="1">
      <c r="B841" s="330" t="s">
        <v>508</v>
      </c>
      <c r="C841" s="331" t="s">
        <v>525</v>
      </c>
    </row>
    <row r="842" spans="2:3" ht="11.1" hidden="1" customHeight="1">
      <c r="B842" s="330" t="s">
        <v>509</v>
      </c>
      <c r="C842" s="331" t="s">
        <v>526</v>
      </c>
    </row>
    <row r="843" spans="2:3" ht="11.1" hidden="1" customHeight="1">
      <c r="B843" s="330" t="s">
        <v>510</v>
      </c>
      <c r="C843" s="331" t="s">
        <v>525</v>
      </c>
    </row>
    <row r="844" spans="2:3" ht="11.1" hidden="1" customHeight="1">
      <c r="B844" s="330" t="s">
        <v>511</v>
      </c>
      <c r="C844" s="331" t="s">
        <v>525</v>
      </c>
    </row>
    <row r="845" spans="2:3" ht="11.1" hidden="1" customHeight="1">
      <c r="B845" s="330" t="s">
        <v>512</v>
      </c>
      <c r="C845" s="331" t="s">
        <v>525</v>
      </c>
    </row>
    <row r="846" spans="2:3" ht="11.1" hidden="1" customHeight="1">
      <c r="B846" s="330" t="s">
        <v>645</v>
      </c>
      <c r="C846" s="331" t="s">
        <v>525</v>
      </c>
    </row>
    <row r="847" spans="2:3" ht="11.1" hidden="1" customHeight="1">
      <c r="B847" s="330" t="s">
        <v>646</v>
      </c>
      <c r="C847" s="331" t="s">
        <v>526</v>
      </c>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row r="857" spans="2:2" ht="12.75" hidden="1">
      <c r="B857" s="457"/>
    </row>
    <row r="858" spans="2:2" ht="12.75" hidden="1">
      <c r="B858" s="457"/>
    </row>
  </sheetData>
  <sortState xmlns:xlrd2="http://schemas.microsoft.com/office/spreadsheetml/2017/richdata2" ref="S3:S28">
    <sortCondition ref="S3:S28"/>
  </sortState>
  <mergeCells count="92">
    <mergeCell ref="D291:D292"/>
    <mergeCell ref="A305:A306"/>
    <mergeCell ref="B305:B306"/>
    <mergeCell ref="C305:C306"/>
    <mergeCell ref="C316:C317"/>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132:A133"/>
    <mergeCell ref="B132:B133"/>
    <mergeCell ref="C132:C133"/>
    <mergeCell ref="C202:C203"/>
    <mergeCell ref="A250:A251"/>
    <mergeCell ref="A177:A178"/>
    <mergeCell ref="B177:B178"/>
    <mergeCell ref="C237:C238"/>
    <mergeCell ref="C218:C219"/>
    <mergeCell ref="C105:C106"/>
    <mergeCell ref="D105:D106"/>
    <mergeCell ref="E105:E106"/>
    <mergeCell ref="F105:F106"/>
    <mergeCell ref="F83:F84"/>
    <mergeCell ref="E83:E84"/>
    <mergeCell ref="E128:E129"/>
    <mergeCell ref="F128:F129"/>
    <mergeCell ref="C177:C178"/>
    <mergeCell ref="D132:D133"/>
    <mergeCell ref="E132:E133"/>
    <mergeCell ref="F132:F133"/>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A400:A401"/>
    <mergeCell ref="B400:B401"/>
    <mergeCell ref="C400:C401"/>
    <mergeCell ref="A378:A379"/>
    <mergeCell ref="B378:B379"/>
    <mergeCell ref="C378:C379"/>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disablePrompts="1"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9"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830" t="s">
        <v>10</v>
      </c>
      <c r="B14" s="763" t="s">
        <v>678</v>
      </c>
      <c r="C14" s="794"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31"/>
      <c r="B15" s="764"/>
      <c r="C15" s="829"/>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680</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681</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C21B1C-D80C-49EF-B8FB-28BEFAC526FA}">
  <ds:schemaRefs>
    <ds:schemaRef ds:uri="http://schemas.microsoft.com/sharepoint/v3/contenttype/forms"/>
  </ds:schemaRefs>
</ds:datastoreItem>
</file>

<file path=customXml/itemProps2.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
  <cp:lastModifiedBy>DWEFRR</cp:lastModifiedBy>
  <cp:lastPrinted>2026-02-16T09:49:32Z</cp:lastPrinted>
  <dcterms:created xsi:type="dcterms:W3CDTF">2007-04-25T13:25:36Z</dcterms:created>
  <dcterms:modified xsi:type="dcterms:W3CDTF">2026-02-16T09:49:32Z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